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870" tabRatio="815" activeTab="1"/>
  </bookViews>
  <sheets>
    <sheet name="Introduction" sheetId="1" r:id="rId1"/>
    <sheet name="VE-CA-1" sheetId="2" r:id="rId2"/>
    <sheet name="VE-CA-2" sheetId="3" r:id="rId3"/>
    <sheet name="VE-CA-3" sheetId="4" r:id="rId4"/>
    <sheet name="VE-CA-4" sheetId="5" r:id="rId5"/>
    <sheet name="VE-CA-5" sheetId="6" r:id="rId6"/>
    <sheet name="VE-CA-6" sheetId="7" r:id="rId7"/>
    <sheet name="VE-CA-7" sheetId="8" r:id="rId8"/>
    <sheet name="VE-CA-9" sheetId="9" r:id="rId9"/>
    <sheet name="VE-CA-9S" sheetId="10" r:id="rId10"/>
    <sheet name="IA by Cluster" sheetId="11" r:id="rId11"/>
  </sheets>
  <definedNames>
    <definedName name="_xlnm._FilterDatabase" localSheetId="10" hidden="1">'IA by Cluster'!$A$1:$E$308</definedName>
    <definedName name="_xlfn._FV" hidden="1">#NAME?</definedName>
    <definedName name="_xlfn.BAHTTEXT" hidden="1">#NAME?</definedName>
    <definedName name="_xlfn.CEILING.MATH" hidden="1">#NAME?</definedName>
    <definedName name="_xlfn.GAMMA" hidden="1">#NAME?</definedName>
    <definedName name="_xlnm.Print_Area" localSheetId="1">'VE-CA-1'!$A$1:$K$30</definedName>
    <definedName name="_xlnm.Print_Area" localSheetId="3">'VE-CA-3'!$A$1:$U$26</definedName>
    <definedName name="_xlnm.Print_Area" localSheetId="8">'VE-CA-9'!$A$1:$J$34</definedName>
  </definedNames>
  <calcPr fullCalcOnLoad="1"/>
</workbook>
</file>

<file path=xl/comments10.xml><?xml version="1.0" encoding="utf-8"?>
<comments xmlns="http://schemas.openxmlformats.org/spreadsheetml/2006/main">
  <authors>
    <author>Rudman, Michelle</author>
  </authors>
  <commentList>
    <comment ref="F8" authorId="0">
      <text>
        <r>
          <rPr>
            <b/>
            <sz val="9"/>
            <rFont val="Tahoma"/>
            <family val="2"/>
          </rPr>
          <t>Rudman, Michelle:</t>
        </r>
        <r>
          <rPr>
            <sz val="9"/>
            <rFont val="Tahoma"/>
            <family val="2"/>
          </rPr>
          <t xml:space="preserve">
Funds 1 &amp; 2 ONLY</t>
        </r>
      </text>
    </comment>
  </commentList>
</comments>
</file>

<file path=xl/comments3.xml><?xml version="1.0" encoding="utf-8"?>
<comments xmlns="http://schemas.openxmlformats.org/spreadsheetml/2006/main">
  <authors>
    <author>Rudman, Michelle</author>
  </authors>
  <commentList>
    <comment ref="C7" authorId="0">
      <text>
        <r>
          <rPr>
            <b/>
            <sz val="9"/>
            <rFont val="Tahoma"/>
            <family val="2"/>
          </rPr>
          <t>Rudman, Michelle:</t>
        </r>
        <r>
          <rPr>
            <sz val="9"/>
            <rFont val="Tahoma"/>
            <family val="2"/>
          </rPr>
          <t xml:space="preserve">
Include ALL funds and ALL functions.</t>
        </r>
      </text>
    </comment>
  </commentList>
</comments>
</file>

<file path=xl/sharedStrings.xml><?xml version="1.0" encoding="utf-8"?>
<sst xmlns="http://schemas.openxmlformats.org/spreadsheetml/2006/main" count="2359" uniqueCount="881">
  <si>
    <t>TITLE:</t>
  </si>
  <si>
    <t>Cost Allocation Report Template</t>
  </si>
  <si>
    <t>PURPOSE:</t>
  </si>
  <si>
    <t>The WTCS requires a cost allocation report be provided to them periodically</t>
  </si>
  <si>
    <t>during the year.  These reports may be in an actual, budget, or projected</t>
  </si>
  <si>
    <t>mode.</t>
  </si>
  <si>
    <t>WORKSHEETS:</t>
  </si>
  <si>
    <t>Expenditures by fund and function</t>
  </si>
  <si>
    <t>VE-CA-2</t>
  </si>
  <si>
    <t>VE-CA-3</t>
  </si>
  <si>
    <t>Expenditures by function and program area</t>
  </si>
  <si>
    <t>VE-CA-5</t>
  </si>
  <si>
    <t>Expenditures by function and degree</t>
  </si>
  <si>
    <t>VE-CA-6</t>
  </si>
  <si>
    <t>FTE's and direct costs</t>
  </si>
  <si>
    <t>VE-CA-7</t>
  </si>
  <si>
    <t>Revenues by fund and function</t>
  </si>
  <si>
    <t>VE-CA-9</t>
  </si>
  <si>
    <t>Cost per FTE by degree</t>
  </si>
  <si>
    <t>VE-CA-9S</t>
  </si>
  <si>
    <t>Supplemental revenue data</t>
  </si>
  <si>
    <t>VE-CA-1</t>
  </si>
  <si>
    <t>38.04(11)</t>
  </si>
  <si>
    <t>DISTRICT:</t>
  </si>
  <si>
    <t>FISCAL YEAR:</t>
  </si>
  <si>
    <t>MODE:</t>
  </si>
  <si>
    <t>DATE:</t>
  </si>
  <si>
    <t>SPECIAL</t>
  </si>
  <si>
    <t>FUNDS 1-2</t>
  </si>
  <si>
    <t>CAPITAL</t>
  </si>
  <si>
    <t>DEBT</t>
  </si>
  <si>
    <t>INTERNAL</t>
  </si>
  <si>
    <t>TOTAL</t>
  </si>
  <si>
    <t>LINE</t>
  </si>
  <si>
    <t>FUNCTION</t>
  </si>
  <si>
    <t>GENERAL</t>
  </si>
  <si>
    <t>REVENUE</t>
  </si>
  <si>
    <t>SUBTOTAL</t>
  </si>
  <si>
    <t>PROJECTS</t>
  </si>
  <si>
    <t>SERVICE</t>
  </si>
  <si>
    <t>ENTERPRISE</t>
  </si>
  <si>
    <t>ALL FUNDS</t>
  </si>
  <si>
    <t>a.</t>
  </si>
  <si>
    <t>Instruction</t>
  </si>
  <si>
    <t>b.</t>
  </si>
  <si>
    <t>Inst Resources</t>
  </si>
  <si>
    <t>c.</t>
  </si>
  <si>
    <t>Student Services</t>
  </si>
  <si>
    <t>f.</t>
  </si>
  <si>
    <t>General Inst</t>
  </si>
  <si>
    <t>g.</t>
  </si>
  <si>
    <t>Physical Plant</t>
  </si>
  <si>
    <t>h.</t>
  </si>
  <si>
    <t>FUNCTIONS 1-7</t>
  </si>
  <si>
    <t>i.</t>
  </si>
  <si>
    <t>Federal Portion</t>
  </si>
  <si>
    <t>j.</t>
  </si>
  <si>
    <t>Non-Federal Portion</t>
  </si>
  <si>
    <t>k.</t>
  </si>
  <si>
    <t>l.</t>
  </si>
  <si>
    <t>Public Services</t>
  </si>
  <si>
    <t>m.</t>
  </si>
  <si>
    <t>GRAND TOTAL</t>
  </si>
  <si>
    <t>EXPENDITURE</t>
  </si>
  <si>
    <t>CATEGORY</t>
  </si>
  <si>
    <t>AMOUNT</t>
  </si>
  <si>
    <t>Salaries</t>
  </si>
  <si>
    <t>Fringe Benefits</t>
  </si>
  <si>
    <t>Current Expenses</t>
  </si>
  <si>
    <t>d.</t>
  </si>
  <si>
    <t>Capital</t>
  </si>
  <si>
    <t>e.</t>
  </si>
  <si>
    <t>Debt Retirement</t>
  </si>
  <si>
    <t>Resale Merchandise</t>
  </si>
  <si>
    <t>TOTAL EXPENDITURES</t>
  </si>
  <si>
    <t>38.04 (11)</t>
  </si>
  <si>
    <t xml:space="preserve">FISCAL YEAR:  </t>
  </si>
  <si>
    <t xml:space="preserve">DATE:  </t>
  </si>
  <si>
    <t>TECHNICAL</t>
  </si>
  <si>
    <t>Check</t>
  </si>
  <si>
    <t>Academic Admin</t>
  </si>
  <si>
    <t>Subtotal Instruction</t>
  </si>
  <si>
    <t>General Institution</t>
  </si>
  <si>
    <t>VE-CA-4</t>
  </si>
  <si>
    <t>ASSOCIATE</t>
  </si>
  <si>
    <t>VOCATIONAL</t>
  </si>
  <si>
    <t>COMMUNITY</t>
  </si>
  <si>
    <t>DEGREE</t>
  </si>
  <si>
    <t>ADULT</t>
  </si>
  <si>
    <t>SECONDARY</t>
  </si>
  <si>
    <t>SERVICES</t>
  </si>
  <si>
    <t>Instructional Resources</t>
  </si>
  <si>
    <t>General Institutional</t>
  </si>
  <si>
    <t>FTE's</t>
  </si>
  <si>
    <t>SUMMARY</t>
  </si>
  <si>
    <t>BASIS</t>
  </si>
  <si>
    <t xml:space="preserve">      Percent of Total</t>
  </si>
  <si>
    <t>A2 Associate Deg FTE</t>
  </si>
  <si>
    <t>A4 Vocational Adult FTE</t>
  </si>
  <si>
    <t xml:space="preserve">       Percent of Total</t>
  </si>
  <si>
    <t>A5 Postsecondary FTE</t>
  </si>
  <si>
    <t>A6 Community Serv FTE</t>
  </si>
  <si>
    <t>A   Total FTE</t>
  </si>
  <si>
    <t>C   Direct Costs</t>
  </si>
  <si>
    <t>REVENUE SOURCE</t>
  </si>
  <si>
    <t>Local Government</t>
  </si>
  <si>
    <t>State Aids</t>
  </si>
  <si>
    <t>Other State Sources</t>
  </si>
  <si>
    <t>Stat Fees 38.24(1)</t>
  </si>
  <si>
    <t>Material Fees</t>
  </si>
  <si>
    <t>Other Student Fees</t>
  </si>
  <si>
    <t>Institutional Fees</t>
  </si>
  <si>
    <t>Subtotal</t>
  </si>
  <si>
    <t>Federal</t>
  </si>
  <si>
    <t>TOTAL REVENUE</t>
  </si>
  <si>
    <t>Other Sources</t>
  </si>
  <si>
    <t>Fund Balance</t>
  </si>
  <si>
    <t>GRAND TOTALS</t>
  </si>
  <si>
    <t>AIDABLE</t>
  </si>
  <si>
    <t>Total Non-federal</t>
  </si>
  <si>
    <t>Total Exclusions</t>
  </si>
  <si>
    <t>Total Fees Revenue</t>
  </si>
  <si>
    <t>Net Debt Service (VE-CA-1 line j)</t>
  </si>
  <si>
    <t>VE-CA-9 Supplemental</t>
  </si>
  <si>
    <t>ITEM</t>
  </si>
  <si>
    <t>Other</t>
  </si>
  <si>
    <t>Testing Fee</t>
  </si>
  <si>
    <t>Student Project Fees</t>
  </si>
  <si>
    <t>Total</t>
  </si>
  <si>
    <t>I.</t>
  </si>
  <si>
    <t>Details of VE-CA-9, Lines D.2 and D.3</t>
  </si>
  <si>
    <t>GENERAL &amp;</t>
  </si>
  <si>
    <t>SPECIAL REV</t>
  </si>
  <si>
    <t>REDUCTIONS</t>
  </si>
  <si>
    <t>DIPLOMA</t>
  </si>
  <si>
    <t>A3 Technical Diploma FTE</t>
  </si>
  <si>
    <t>Aidable Capital Projects</t>
  </si>
  <si>
    <t>Application Fee</t>
  </si>
  <si>
    <t>All fields in blue require manual input.  They are located on the following sheets:</t>
  </si>
  <si>
    <t>A.</t>
  </si>
  <si>
    <t>B.</t>
  </si>
  <si>
    <t>C.</t>
  </si>
  <si>
    <t>D.1</t>
  </si>
  <si>
    <t>D.2</t>
  </si>
  <si>
    <t>D.3</t>
  </si>
  <si>
    <t>D.4</t>
  </si>
  <si>
    <t>D.</t>
  </si>
  <si>
    <t>E.1</t>
  </si>
  <si>
    <t>E.2</t>
  </si>
  <si>
    <t>E.</t>
  </si>
  <si>
    <t>F.</t>
  </si>
  <si>
    <t>G.1</t>
  </si>
  <si>
    <t>G.2</t>
  </si>
  <si>
    <t>G</t>
  </si>
  <si>
    <t>H</t>
  </si>
  <si>
    <t>J.</t>
  </si>
  <si>
    <t xml:space="preserve">              Other Exclusions</t>
  </si>
  <si>
    <t xml:space="preserve">              GPR Categorical Aid</t>
  </si>
  <si>
    <t>Less :  Net Program Fees (VE-CA-7 line d)</t>
  </si>
  <si>
    <t xml:space="preserve">                Net Out-of-state Fees</t>
  </si>
  <si>
    <t xml:space="preserve">MODE : </t>
  </si>
  <si>
    <t xml:space="preserve"> </t>
  </si>
  <si>
    <t>Transcript Fee</t>
  </si>
  <si>
    <t>FTE's (VE-CA-5 line i)</t>
  </si>
  <si>
    <t>Total Operations (VE-CA-5 line h)</t>
  </si>
  <si>
    <t>NON AIDABLE</t>
  </si>
  <si>
    <t>NON-AIDABLE</t>
  </si>
  <si>
    <t>COLLEGIATE</t>
  </si>
  <si>
    <t>TRANSFER</t>
  </si>
  <si>
    <t>NON-POST</t>
  </si>
  <si>
    <t>Auxiliary Services</t>
  </si>
  <si>
    <t>Budgeted</t>
  </si>
  <si>
    <t>2020-2021</t>
  </si>
  <si>
    <t>AGRICULTURE, FOOD AND NATURAL RESOURCES</t>
  </si>
  <si>
    <t>ARCHITECTURE AND CONSTRUCTION</t>
  </si>
  <si>
    <t>ARTS, AUDIOVISUAL TECHNOLOGY AND COMMUNICATIONS</t>
  </si>
  <si>
    <t>EDUCATION AND TRAINING</t>
  </si>
  <si>
    <t>FINANCE</t>
  </si>
  <si>
    <t>GOVERNMENT AND PUBLIC ADMINISTRATION</t>
  </si>
  <si>
    <t>HEALTH SCIENCES</t>
  </si>
  <si>
    <t>HOSPITALITY AND TOURISM</t>
  </si>
  <si>
    <t>HUMAN SERVICES</t>
  </si>
  <si>
    <t>INFORMATION TECHNOLOGY</t>
  </si>
  <si>
    <t>MANUFACTURING</t>
  </si>
  <si>
    <t>SCIENCE, TECHNOLOGY, ENGINEERING AND MATHEMATICS</t>
  </si>
  <si>
    <t>TRANSPORTATION, DISTRIBUTION AND LOGISTICS</t>
  </si>
  <si>
    <t>WTCS</t>
  </si>
  <si>
    <t>B2 Associate Deg Salary</t>
  </si>
  <si>
    <t>B3 Technical Diploma Salary</t>
  </si>
  <si>
    <t>B4 Vocational Adult Salary</t>
  </si>
  <si>
    <t>B5 Postsecondary Salary</t>
  </si>
  <si>
    <t>B6 Community Serv Salary</t>
  </si>
  <si>
    <t>B   Total Salary</t>
  </si>
  <si>
    <t>Expenditures by function, program area and degree</t>
  </si>
  <si>
    <t>Expenditures by category</t>
  </si>
  <si>
    <t>**Basis B: All districts, except Madison, are to enter the same amounts and %'s for Basis A.</t>
  </si>
  <si>
    <t>Less :  Exclusions</t>
  </si>
  <si>
    <t>check figure (must be zero)</t>
  </si>
  <si>
    <t>** All funds and functions.</t>
  </si>
  <si>
    <t>AMOUNT**</t>
  </si>
  <si>
    <t>equals cost center 919 in Funds 1-2</t>
  </si>
  <si>
    <t>equals cost centers 000-919 in Funds 1-2</t>
  </si>
  <si>
    <t>CLUSTER/TOTAL</t>
  </si>
  <si>
    <t>must equal line h of schedule VE-CA-3</t>
  </si>
  <si>
    <t>Less Federal (VE-CA-1 line g)</t>
  </si>
  <si>
    <t>Less : Material Fees (VE-CA-7 Funds 1 &amp; 2 line e)</t>
  </si>
  <si>
    <t>Debt Service (VE-CA-1 line f)</t>
  </si>
  <si>
    <t>Outside Authority Fees -- classifications 4540-4541; assign to Voc Adult on VE-CA-9 line D-2</t>
  </si>
  <si>
    <t>Community Service -- classifications 4550-4559; assign to Comm Serv on VE-CA-9, line D.2</t>
  </si>
  <si>
    <t>Other -- classifications 4522, 4570-4599</t>
  </si>
  <si>
    <t>Total Other Student Fees (VE-CA-9, Line D.2 Total)</t>
  </si>
  <si>
    <t>Total Other Exclusions (VE-CA-9, Line D.3 Total)</t>
  </si>
  <si>
    <t>Detail of Line c - Other</t>
  </si>
  <si>
    <t>Teacher Certification -- classification 5290</t>
  </si>
  <si>
    <t>Funds 1 &amp; 2 ONLY</t>
  </si>
  <si>
    <t>Institutional Revenue -- classifications 4600-4899, less 4660-4669, exclude functions 8 &amp; 9</t>
  </si>
  <si>
    <t>Amount of Interest Income over Interest Expense -- classifications 4660-4669, less 5431, exclude functions 8 &amp; 9; must be &gt;=0</t>
  </si>
  <si>
    <t xml:space="preserve">              Student Fees </t>
  </si>
  <si>
    <t>check</t>
  </si>
  <si>
    <t>equals cost centers 000-918 in Funds 1-2; x00 &amp; 91x cost centers proportionately allocated based on instructional divisions.</t>
  </si>
  <si>
    <t>Total (VE-CA-4 line h)</t>
  </si>
  <si>
    <t>*</t>
  </si>
  <si>
    <t>--</t>
  </si>
  <si>
    <t>A/B</t>
  </si>
  <si>
    <t>A</t>
  </si>
  <si>
    <t>C</t>
  </si>
  <si>
    <t>* Distribution basis from VE-CA-6</t>
  </si>
  <si>
    <t>must equal schedule VE-CA-5 line h Summary Grand Total</t>
  </si>
  <si>
    <t xml:space="preserve">check </t>
  </si>
  <si>
    <t>Net Aidable Costs (lines F+G)</t>
  </si>
  <si>
    <t>Net Aidable Operations (lines C-D-E)</t>
  </si>
  <si>
    <t>Subtotal (lines a+b+c)</t>
  </si>
  <si>
    <t>Subtotal (lines e+f)</t>
  </si>
  <si>
    <t>GRAND TOTAL (lines d+f)</t>
  </si>
  <si>
    <t>Cost/FTE (line h/i)</t>
  </si>
  <si>
    <t>GRAND TOTAL (lines d+g)</t>
  </si>
  <si>
    <t xml:space="preserve">      Percent by Cluster</t>
  </si>
  <si>
    <t>Instructional Area</t>
  </si>
  <si>
    <t>Name</t>
  </si>
  <si>
    <t>Division</t>
  </si>
  <si>
    <t>Cluster</t>
  </si>
  <si>
    <t>001</t>
  </si>
  <si>
    <t>Horticulture</t>
  </si>
  <si>
    <t>Agriculture</t>
  </si>
  <si>
    <t>Agriculture, Food and Natural Resources</t>
  </si>
  <si>
    <t>003</t>
  </si>
  <si>
    <t>Dairy Eqt. Mtls. Hndlg &amp; Bldgs</t>
  </si>
  <si>
    <t>005</t>
  </si>
  <si>
    <t>Machinery Parts And Sales</t>
  </si>
  <si>
    <t>006</t>
  </si>
  <si>
    <t>Agri-Business</t>
  </si>
  <si>
    <t>007</t>
  </si>
  <si>
    <t>Biotechnology</t>
  </si>
  <si>
    <t>Health Sciences</t>
  </si>
  <si>
    <t>008</t>
  </si>
  <si>
    <t>Meatcutting &amp; Processing</t>
  </si>
  <si>
    <t>057</t>
  </si>
  <si>
    <t>Conservation</t>
  </si>
  <si>
    <t>058</t>
  </si>
  <si>
    <t>Wildland Fire Training</t>
  </si>
  <si>
    <t>065</t>
  </si>
  <si>
    <t>Food Processing</t>
  </si>
  <si>
    <t>070</t>
  </si>
  <si>
    <t>Agriculture Mechanics</t>
  </si>
  <si>
    <t>080</t>
  </si>
  <si>
    <t>Production Agriculture</t>
  </si>
  <si>
    <t>090</t>
  </si>
  <si>
    <t>Farm Business Management</t>
  </si>
  <si>
    <t>091</t>
  </si>
  <si>
    <t>Animal Husbandry</t>
  </si>
  <si>
    <t>092</t>
  </si>
  <si>
    <t>Farm Mechanization</t>
  </si>
  <si>
    <t>093</t>
  </si>
  <si>
    <t>Crop And Soil</t>
  </si>
  <si>
    <t>094</t>
  </si>
  <si>
    <t>Farm Economics</t>
  </si>
  <si>
    <t>095</t>
  </si>
  <si>
    <t>Taxidermy</t>
  </si>
  <si>
    <t>096</t>
  </si>
  <si>
    <t>Energy Services</t>
  </si>
  <si>
    <t>Architecture and Construction</t>
  </si>
  <si>
    <t>101</t>
  </si>
  <si>
    <t>Accounting</t>
  </si>
  <si>
    <t>Business</t>
  </si>
  <si>
    <t>Finance</t>
  </si>
  <si>
    <t>102</t>
  </si>
  <si>
    <t>Business Administration</t>
  </si>
  <si>
    <t>103</t>
  </si>
  <si>
    <t>Computer Software</t>
  </si>
  <si>
    <t>104</t>
  </si>
  <si>
    <t>Marketing &amp; Merchandising Mgmt</t>
  </si>
  <si>
    <t>105</t>
  </si>
  <si>
    <t>Related Business</t>
  </si>
  <si>
    <t>106</t>
  </si>
  <si>
    <t>Office Systems/Technology</t>
  </si>
  <si>
    <t>107</t>
  </si>
  <si>
    <t>Information Technology (IT)</t>
  </si>
  <si>
    <t>108</t>
  </si>
  <si>
    <t>Nursing Home Administrator</t>
  </si>
  <si>
    <t>109</t>
  </si>
  <si>
    <t>Hospitality</t>
  </si>
  <si>
    <t>Hospitality and Tourism</t>
  </si>
  <si>
    <t>110</t>
  </si>
  <si>
    <t>Paralegal</t>
  </si>
  <si>
    <t>111</t>
  </si>
  <si>
    <t>Marketing Communications</t>
  </si>
  <si>
    <t>113</t>
  </si>
  <si>
    <t>114</t>
  </si>
  <si>
    <t>Financial Planning</t>
  </si>
  <si>
    <t>115</t>
  </si>
  <si>
    <t>Mortgage Lending</t>
  </si>
  <si>
    <t>116</t>
  </si>
  <si>
    <t>Human Resources</t>
  </si>
  <si>
    <t>135</t>
  </si>
  <si>
    <t>E-Business - Administration</t>
  </si>
  <si>
    <t>138</t>
  </si>
  <si>
    <t>International Trade</t>
  </si>
  <si>
    <t>140</t>
  </si>
  <si>
    <t>Global Education And Services</t>
  </si>
  <si>
    <t>General Education</t>
  </si>
  <si>
    <t>141</t>
  </si>
  <si>
    <t>Global Language &amp; Studies</t>
  </si>
  <si>
    <t>145</t>
  </si>
  <si>
    <t>Small Business</t>
  </si>
  <si>
    <t>150</t>
  </si>
  <si>
    <t>IT - Networking &amp; System Administration</t>
  </si>
  <si>
    <t>151</t>
  </si>
  <si>
    <t xml:space="preserve">IT - Security </t>
  </si>
  <si>
    <t>152</t>
  </si>
  <si>
    <t>IT - Software Development</t>
  </si>
  <si>
    <t>153</t>
  </si>
  <si>
    <t>IT - Computer Simulation &amp; Gaming</t>
  </si>
  <si>
    <t>154</t>
  </si>
  <si>
    <t>IT - Computer Support</t>
  </si>
  <si>
    <t>155</t>
  </si>
  <si>
    <t>IT - Computer Languages</t>
  </si>
  <si>
    <t>156</t>
  </si>
  <si>
    <t>IT - Data</t>
  </si>
  <si>
    <t>157</t>
  </si>
  <si>
    <t>IT - Cloud &amp; Virtualization</t>
  </si>
  <si>
    <t>160</t>
  </si>
  <si>
    <t>Business Health Services</t>
  </si>
  <si>
    <t>162</t>
  </si>
  <si>
    <t>Insurance &amp; Risk Management</t>
  </si>
  <si>
    <t>170</t>
  </si>
  <si>
    <t>Broadcast Captioning</t>
  </si>
  <si>
    <t>178</t>
  </si>
  <si>
    <t>Geographic Info Systems</t>
  </si>
  <si>
    <t>182</t>
  </si>
  <si>
    <t>Logistics &amp; Materials Mgmt</t>
  </si>
  <si>
    <t>185</t>
  </si>
  <si>
    <t>Quality Process Management</t>
  </si>
  <si>
    <t>194</t>
  </si>
  <si>
    <t>Real Estate</t>
  </si>
  <si>
    <t>196</t>
  </si>
  <si>
    <t>Supervision &amp; Leadership Devlpmt</t>
  </si>
  <si>
    <t>201</t>
  </si>
  <si>
    <t>Graphic Arts</t>
  </si>
  <si>
    <t>Graphic/Applied Arts</t>
  </si>
  <si>
    <t>Arts, AudioVisual Technology and Communications</t>
  </si>
  <si>
    <t>203</t>
  </si>
  <si>
    <t>Photography</t>
  </si>
  <si>
    <t>204</t>
  </si>
  <si>
    <t>Printing And Publishing</t>
  </si>
  <si>
    <t>206</t>
  </si>
  <si>
    <t>Visual Communications</t>
  </si>
  <si>
    <t>207</t>
  </si>
  <si>
    <t>Animation</t>
  </si>
  <si>
    <t>301</t>
  </si>
  <si>
    <t>Clothing</t>
  </si>
  <si>
    <t>Family/Consumer Education</t>
  </si>
  <si>
    <t>303</t>
  </si>
  <si>
    <t>Foods</t>
  </si>
  <si>
    <t>304</t>
  </si>
  <si>
    <t>Housing &amp; Home Furnishings</t>
  </si>
  <si>
    <t>305</t>
  </si>
  <si>
    <t>Individual Family Relationships</t>
  </si>
  <si>
    <t>Human Services</t>
  </si>
  <si>
    <t>306</t>
  </si>
  <si>
    <t>Related Art</t>
  </si>
  <si>
    <t>307</t>
  </si>
  <si>
    <t>Early Childhood Education</t>
  </si>
  <si>
    <t>Education and Training</t>
  </si>
  <si>
    <t>308</t>
  </si>
  <si>
    <t>Family &amp; Consumer Economics</t>
  </si>
  <si>
    <t>310</t>
  </si>
  <si>
    <t>Comprehensive Homemaking</t>
  </si>
  <si>
    <t>311</t>
  </si>
  <si>
    <t>312</t>
  </si>
  <si>
    <t>Dietary Manager</t>
  </si>
  <si>
    <t>313</t>
  </si>
  <si>
    <t>Dietetic Technician</t>
  </si>
  <si>
    <t>314</t>
  </si>
  <si>
    <t>Baking</t>
  </si>
  <si>
    <t>316</t>
  </si>
  <si>
    <t>Culinary Arts</t>
  </si>
  <si>
    <t>317</t>
  </si>
  <si>
    <t>Culinary Management</t>
  </si>
  <si>
    <t>320</t>
  </si>
  <si>
    <t>Specialty Crops &amp; Processing</t>
  </si>
  <si>
    <t>Golf Course Management</t>
  </si>
  <si>
    <t>401</t>
  </si>
  <si>
    <t>Air Cond. Refrig. And Heating</t>
  </si>
  <si>
    <t>Industrial</t>
  </si>
  <si>
    <t>402</t>
  </si>
  <si>
    <t>Aeronautics</t>
  </si>
  <si>
    <t>403</t>
  </si>
  <si>
    <t>Architectural Drafting</t>
  </si>
  <si>
    <t>404</t>
  </si>
  <si>
    <t>Automobile - Mechanical</t>
  </si>
  <si>
    <t>405</t>
  </si>
  <si>
    <t>Auto Body-Chassis &amp; Finish</t>
  </si>
  <si>
    <t>406</t>
  </si>
  <si>
    <t>Blacksmithing</t>
  </si>
  <si>
    <t>407</t>
  </si>
  <si>
    <t>Boilermaking</t>
  </si>
  <si>
    <t>408</t>
  </si>
  <si>
    <t>Bricklaying And Masonry</t>
  </si>
  <si>
    <t>409</t>
  </si>
  <si>
    <t>Cabinetmaking And Millwork</t>
  </si>
  <si>
    <t>410</t>
  </si>
  <si>
    <t>Carpentry</t>
  </si>
  <si>
    <t>411</t>
  </si>
  <si>
    <t>Carpet And Resilient Tile Work</t>
  </si>
  <si>
    <t>412</t>
  </si>
  <si>
    <t>Combustion Engines</t>
  </si>
  <si>
    <t>413</t>
  </si>
  <si>
    <t>Electricity</t>
  </si>
  <si>
    <t>414</t>
  </si>
  <si>
    <t>Electronics Servicing</t>
  </si>
  <si>
    <t>Manufacturing</t>
  </si>
  <si>
    <t>415</t>
  </si>
  <si>
    <t>Foundry</t>
  </si>
  <si>
    <t>417</t>
  </si>
  <si>
    <t>Glazing</t>
  </si>
  <si>
    <t>418</t>
  </si>
  <si>
    <t>Meat Cutting</t>
  </si>
  <si>
    <t>419</t>
  </si>
  <si>
    <t>Indust. Hydraulics-Pneumatics</t>
  </si>
  <si>
    <t>420</t>
  </si>
  <si>
    <t>Machine Shop</t>
  </si>
  <si>
    <t>421</t>
  </si>
  <si>
    <t>Mechanical Drafting</t>
  </si>
  <si>
    <t>422</t>
  </si>
  <si>
    <t>Metallurgy</t>
  </si>
  <si>
    <t>Science, Technology, Engineering and Mathematics</t>
  </si>
  <si>
    <t>423</t>
  </si>
  <si>
    <t>Millwright</t>
  </si>
  <si>
    <t>424</t>
  </si>
  <si>
    <t>Painting And Decorating</t>
  </si>
  <si>
    <t>425</t>
  </si>
  <si>
    <t>Patternmaking</t>
  </si>
  <si>
    <t>426</t>
  </si>
  <si>
    <t>Plastering And Decorating</t>
  </si>
  <si>
    <t>427</t>
  </si>
  <si>
    <t>Plumbing</t>
  </si>
  <si>
    <t>428</t>
  </si>
  <si>
    <t>Power Plant Engineer</t>
  </si>
  <si>
    <t>429</t>
  </si>
  <si>
    <t>Cement &amp; Concrete Finishing</t>
  </si>
  <si>
    <t>430</t>
  </si>
  <si>
    <t>Heat &amp; Frost Insulation</t>
  </si>
  <si>
    <t>431</t>
  </si>
  <si>
    <t>School For Workers</t>
  </si>
  <si>
    <t>432</t>
  </si>
  <si>
    <t>Sheet Metal</t>
  </si>
  <si>
    <t>433</t>
  </si>
  <si>
    <t>Shoe Servicing</t>
  </si>
  <si>
    <t>434</t>
  </si>
  <si>
    <t>Sprinkler Fitting</t>
  </si>
  <si>
    <t>435</t>
  </si>
  <si>
    <t>Steamfitting</t>
  </si>
  <si>
    <t>437</t>
  </si>
  <si>
    <t>Structural Steel And Iron Work</t>
  </si>
  <si>
    <t>438</t>
  </si>
  <si>
    <t>Manufacturing Technology</t>
  </si>
  <si>
    <t>439</t>
  </si>
  <si>
    <t>Tool And Die Making</t>
  </si>
  <si>
    <t>440</t>
  </si>
  <si>
    <t>Upholstery</t>
  </si>
  <si>
    <t>441</t>
  </si>
  <si>
    <t>Watch And Allied Instmt Repair</t>
  </si>
  <si>
    <t>442</t>
  </si>
  <si>
    <t>Welding</t>
  </si>
  <si>
    <t>443</t>
  </si>
  <si>
    <t>Building Service</t>
  </si>
  <si>
    <t>444</t>
  </si>
  <si>
    <t>Numerical Control</t>
  </si>
  <si>
    <t>445</t>
  </si>
  <si>
    <t>Appliance Servicing</t>
  </si>
  <si>
    <t>446</t>
  </si>
  <si>
    <t>Roofing</t>
  </si>
  <si>
    <t>447</t>
  </si>
  <si>
    <t>Operating Engineer</t>
  </si>
  <si>
    <t>448</t>
  </si>
  <si>
    <t>Maritime</t>
  </si>
  <si>
    <t>449</t>
  </si>
  <si>
    <t>Industrial Safety</t>
  </si>
  <si>
    <t>450</t>
  </si>
  <si>
    <t>Office Machine Repair</t>
  </si>
  <si>
    <t>Telephone &amp; Cable</t>
  </si>
  <si>
    <t>453</t>
  </si>
  <si>
    <t>Recreational Equipment Services</t>
  </si>
  <si>
    <t>454</t>
  </si>
  <si>
    <t>Packaging Serviceperson</t>
  </si>
  <si>
    <t>455</t>
  </si>
  <si>
    <t>Supervision-Management</t>
  </si>
  <si>
    <t>457</t>
  </si>
  <si>
    <t>Metal Fabrication</t>
  </si>
  <si>
    <t>458</t>
  </si>
  <si>
    <t>Commercial Driving</t>
  </si>
  <si>
    <t>460</t>
  </si>
  <si>
    <t>Machine Repair</t>
  </si>
  <si>
    <t>461</t>
  </si>
  <si>
    <t>Small Engine + Chassis Mechanic</t>
  </si>
  <si>
    <t>462</t>
  </si>
  <si>
    <t>Industrial Equip Mechanic</t>
  </si>
  <si>
    <t>463</t>
  </si>
  <si>
    <t>Plastics</t>
  </si>
  <si>
    <t>464</t>
  </si>
  <si>
    <t>Maintenance Technician</t>
  </si>
  <si>
    <t>465</t>
  </si>
  <si>
    <t>Wood Manufacturing Technology</t>
  </si>
  <si>
    <t>467</t>
  </si>
  <si>
    <t>Bus Driver Training</t>
  </si>
  <si>
    <t>468</t>
  </si>
  <si>
    <t>469</t>
  </si>
  <si>
    <t>Petroleum Chemical Service</t>
  </si>
  <si>
    <t>470</t>
  </si>
  <si>
    <t>Parts &amp; Material Exam &amp; Inspect</t>
  </si>
  <si>
    <t>472</t>
  </si>
  <si>
    <t>Industrial Mobile Equipment Mech</t>
  </si>
  <si>
    <t>473</t>
  </si>
  <si>
    <t>Water Vessel Operation</t>
  </si>
  <si>
    <t>475</t>
  </si>
  <si>
    <t>Construction Worker</t>
  </si>
  <si>
    <t>476</t>
  </si>
  <si>
    <t>Construction Trades General</t>
  </si>
  <si>
    <t>480</t>
  </si>
  <si>
    <t>Renewable Energy - Foundations</t>
  </si>
  <si>
    <t>481</t>
  </si>
  <si>
    <t>Energy Conservation</t>
  </si>
  <si>
    <t>482</t>
  </si>
  <si>
    <t>Renewable Energy - Electricity</t>
  </si>
  <si>
    <t>483</t>
  </si>
  <si>
    <t>Renewable Energy - Thermal</t>
  </si>
  <si>
    <t>484</t>
  </si>
  <si>
    <t>Bio-Fuels/Bio-Mass</t>
  </si>
  <si>
    <t>485</t>
  </si>
  <si>
    <t>Nuclear Energy</t>
  </si>
  <si>
    <t>486</t>
  </si>
  <si>
    <t>Airframe &amp; Aircraft Technology</t>
  </si>
  <si>
    <t>Service/Health Occupations</t>
  </si>
  <si>
    <t>487</t>
  </si>
  <si>
    <t>Drone Technology</t>
  </si>
  <si>
    <t>490</t>
  </si>
  <si>
    <t>Interdisciplinary Sustainability</t>
  </si>
  <si>
    <t>499</t>
  </si>
  <si>
    <t>Technical Studies</t>
  </si>
  <si>
    <t>501</t>
  </si>
  <si>
    <t>Medical Terminology</t>
  </si>
  <si>
    <t>502</t>
  </si>
  <si>
    <t>Barbering/Cosmetology</t>
  </si>
  <si>
    <t>503</t>
  </si>
  <si>
    <t>Fire Technology</t>
  </si>
  <si>
    <t>504</t>
  </si>
  <si>
    <t>Criminal Justice</t>
  </si>
  <si>
    <t>506</t>
  </si>
  <si>
    <t>Environmental</t>
  </si>
  <si>
    <t>507</t>
  </si>
  <si>
    <t>Dental Laboratory Technology</t>
  </si>
  <si>
    <t>508</t>
  </si>
  <si>
    <t>Dental</t>
  </si>
  <si>
    <t>509</t>
  </si>
  <si>
    <t>Medical Assistant</t>
  </si>
  <si>
    <t>510</t>
  </si>
  <si>
    <t>Medical Support</t>
  </si>
  <si>
    <t>512</t>
  </si>
  <si>
    <t>Surgical Tech</t>
  </si>
  <si>
    <t>513</t>
  </si>
  <si>
    <t>Laboratory Assistant</t>
  </si>
  <si>
    <t>514</t>
  </si>
  <si>
    <t>Occupational Therapy Assistant</t>
  </si>
  <si>
    <t>515</t>
  </si>
  <si>
    <t>Respiratory Care Practitioner</t>
  </si>
  <si>
    <t>516</t>
  </si>
  <si>
    <t>Optometrics</t>
  </si>
  <si>
    <t>517</t>
  </si>
  <si>
    <t>Renal Dialysis</t>
  </si>
  <si>
    <t>519</t>
  </si>
  <si>
    <t>Institutional Housekeeping</t>
  </si>
  <si>
    <t>520</t>
  </si>
  <si>
    <t>521</t>
  </si>
  <si>
    <t>Cardiovascular</t>
  </si>
  <si>
    <t>522</t>
  </si>
  <si>
    <t>Educational Services</t>
  </si>
  <si>
    <t>523</t>
  </si>
  <si>
    <t>Chiropractic Services</t>
  </si>
  <si>
    <t>524</t>
  </si>
  <si>
    <t>Physical Therapy Assistant</t>
  </si>
  <si>
    <t>525</t>
  </si>
  <si>
    <t>Electroencephalograph Assistant</t>
  </si>
  <si>
    <t>526</t>
  </si>
  <si>
    <t>Radiologic Technology</t>
  </si>
  <si>
    <t>527</t>
  </si>
  <si>
    <t>Water/Wastewater Technology</t>
  </si>
  <si>
    <t>528</t>
  </si>
  <si>
    <t>Funeral Service</t>
  </si>
  <si>
    <t>529</t>
  </si>
  <si>
    <t>Hazardous Materials</t>
  </si>
  <si>
    <t>530</t>
  </si>
  <si>
    <t>Medical Records</t>
  </si>
  <si>
    <t>531</t>
  </si>
  <si>
    <t>Emergency Medical Service</t>
  </si>
  <si>
    <t>532</t>
  </si>
  <si>
    <t>Speech-Language Pathology</t>
  </si>
  <si>
    <t>533</t>
  </si>
  <si>
    <t>Sensory &amp; Reading Impaired Srvcs</t>
  </si>
  <si>
    <t>534</t>
  </si>
  <si>
    <t>Central Services Tech./Assistant</t>
  </si>
  <si>
    <t>535</t>
  </si>
  <si>
    <t>Recreational Therapy</t>
  </si>
  <si>
    <t>536</t>
  </si>
  <si>
    <t>Pharmacy</t>
  </si>
  <si>
    <t>537</t>
  </si>
  <si>
    <t>Therapeutic Massage</t>
  </si>
  <si>
    <t>538</t>
  </si>
  <si>
    <t>539</t>
  </si>
  <si>
    <t>Health Services</t>
  </si>
  <si>
    <t>541</t>
  </si>
  <si>
    <t>Anesthesiology</t>
  </si>
  <si>
    <t>543</t>
  </si>
  <si>
    <t>Nursing</t>
  </si>
  <si>
    <t>544</t>
  </si>
  <si>
    <t>Gerontology</t>
  </si>
  <si>
    <t>545</t>
  </si>
  <si>
    <t>Developmental Disabilities Svcs</t>
  </si>
  <si>
    <t>546</t>
  </si>
  <si>
    <t>Health And Wellness</t>
  </si>
  <si>
    <t>550</t>
  </si>
  <si>
    <t>Substance Use Disorder Services</t>
  </si>
  <si>
    <t>555</t>
  </si>
  <si>
    <t>Telecommunicator</t>
  </si>
  <si>
    <t>557</t>
  </si>
  <si>
    <t>Library Sciences</t>
  </si>
  <si>
    <t>558</t>
  </si>
  <si>
    <t>Research Support Services</t>
  </si>
  <si>
    <t>560</t>
  </si>
  <si>
    <t>Health &amp; Wellness</t>
  </si>
  <si>
    <t>575</t>
  </si>
  <si>
    <t>Communitybased Residential Facil</t>
  </si>
  <si>
    <t>580</t>
  </si>
  <si>
    <t>Geriatric Services</t>
  </si>
  <si>
    <t>599</t>
  </si>
  <si>
    <t>General Service Occupations</t>
  </si>
  <si>
    <t>601</t>
  </si>
  <si>
    <t>Air Cond &amp; Refrig Technology</t>
  </si>
  <si>
    <t>Technical</t>
  </si>
  <si>
    <t>602</t>
  </si>
  <si>
    <t>Automotive Technology</t>
  </si>
  <si>
    <t>603</t>
  </si>
  <si>
    <t>Chemical Technology</t>
  </si>
  <si>
    <t>605</t>
  </si>
  <si>
    <t>Electronic Technology</t>
  </si>
  <si>
    <t>606</t>
  </si>
  <si>
    <t>Mechanical Technology</t>
  </si>
  <si>
    <t>607</t>
  </si>
  <si>
    <t>Civil Engineering Technology</t>
  </si>
  <si>
    <t>608</t>
  </si>
  <si>
    <t>Technical Engineering</t>
  </si>
  <si>
    <t>609</t>
  </si>
  <si>
    <t>612</t>
  </si>
  <si>
    <t>Fluid Power Technology</t>
  </si>
  <si>
    <t>613</t>
  </si>
  <si>
    <t>Metallurgical Technology</t>
  </si>
  <si>
    <t>614</t>
  </si>
  <si>
    <t>Architectural Technology</t>
  </si>
  <si>
    <t>617</t>
  </si>
  <si>
    <t>Tool &amp; Die Design</t>
  </si>
  <si>
    <t>619</t>
  </si>
  <si>
    <t>Plastics Technology</t>
  </si>
  <si>
    <t>620</t>
  </si>
  <si>
    <t>Electromechanical Technology</t>
  </si>
  <si>
    <t>621</t>
  </si>
  <si>
    <t>Industrial Welding Technology</t>
  </si>
  <si>
    <t>622</t>
  </si>
  <si>
    <t>Laser Electro Optics</t>
  </si>
  <si>
    <t>623</t>
  </si>
  <si>
    <t>Industrial Manufacturing Tech</t>
  </si>
  <si>
    <t>624</t>
  </si>
  <si>
    <t>Nuclear Technology</t>
  </si>
  <si>
    <t>625</t>
  </si>
  <si>
    <t>Quality Interdisciplinary</t>
  </si>
  <si>
    <t>626</t>
  </si>
  <si>
    <t>E-Business For Wmep/Ace Ed</t>
  </si>
  <si>
    <t>627</t>
  </si>
  <si>
    <t>Orthotic &amp; Prosthetic Technician</t>
  </si>
  <si>
    <t>628</t>
  </si>
  <si>
    <t>Automated Manufacturing</t>
  </si>
  <si>
    <t>629</t>
  </si>
  <si>
    <t>Industrial Materials</t>
  </si>
  <si>
    <t>630</t>
  </si>
  <si>
    <t>Composite Technology</t>
  </si>
  <si>
    <t>631</t>
  </si>
  <si>
    <t>Industry 4.0</t>
  </si>
  <si>
    <t>635</t>
  </si>
  <si>
    <t>Nanotechnology</t>
  </si>
  <si>
    <t>636</t>
  </si>
  <si>
    <t>Electron Microscopy Technician</t>
  </si>
  <si>
    <t>660</t>
  </si>
  <si>
    <t>Electronics Foundation</t>
  </si>
  <si>
    <t>662</t>
  </si>
  <si>
    <t>Electrical Engineering Technolog</t>
  </si>
  <si>
    <t>663</t>
  </si>
  <si>
    <t>Computer Control Engineering Tec</t>
  </si>
  <si>
    <t>664</t>
  </si>
  <si>
    <t>Automation Systems Technology</t>
  </si>
  <si>
    <t>699</t>
  </si>
  <si>
    <t>Technical Communications</t>
  </si>
  <si>
    <t>701</t>
  </si>
  <si>
    <t>Telecasting</t>
  </si>
  <si>
    <t>Television</t>
  </si>
  <si>
    <t>801</t>
  </si>
  <si>
    <t>Communication Skills</t>
  </si>
  <si>
    <t>802</t>
  </si>
  <si>
    <t>Foreign Language</t>
  </si>
  <si>
    <t>803</t>
  </si>
  <si>
    <t>History</t>
  </si>
  <si>
    <t>804</t>
  </si>
  <si>
    <t>Mathematics</t>
  </si>
  <si>
    <t>805</t>
  </si>
  <si>
    <t>Music</t>
  </si>
  <si>
    <t>806</t>
  </si>
  <si>
    <t>Natural Science</t>
  </si>
  <si>
    <t>807</t>
  </si>
  <si>
    <t>Physical Education</t>
  </si>
  <si>
    <t>808</t>
  </si>
  <si>
    <t>Reading</t>
  </si>
  <si>
    <t>809</t>
  </si>
  <si>
    <t>Social Science</t>
  </si>
  <si>
    <t>810</t>
  </si>
  <si>
    <t>Speech</t>
  </si>
  <si>
    <t>812</t>
  </si>
  <si>
    <t>Driver Education</t>
  </si>
  <si>
    <t>815</t>
  </si>
  <si>
    <t>Art</t>
  </si>
  <si>
    <t>816</t>
  </si>
  <si>
    <t>Motorcycle/Moped Driver Ed</t>
  </si>
  <si>
    <t>817</t>
  </si>
  <si>
    <t>Safety</t>
  </si>
  <si>
    <t>818</t>
  </si>
  <si>
    <t>Group Dynamics For Traffic Safet</t>
  </si>
  <si>
    <t>819</t>
  </si>
  <si>
    <t>825</t>
  </si>
  <si>
    <t>Individualized Technical Studies</t>
  </si>
  <si>
    <t>831</t>
  </si>
  <si>
    <t>General College: Comm Skills</t>
  </si>
  <si>
    <t>834</t>
  </si>
  <si>
    <t>General College: Mathematics</t>
  </si>
  <si>
    <t>835</t>
  </si>
  <si>
    <t>General College: College Success</t>
  </si>
  <si>
    <t>836</t>
  </si>
  <si>
    <t>General College: Natural Science</t>
  </si>
  <si>
    <t>838</t>
  </si>
  <si>
    <t>General College: Reading</t>
  </si>
  <si>
    <t>851</t>
  </si>
  <si>
    <t>English</t>
  </si>
  <si>
    <t>852</t>
  </si>
  <si>
    <t>853</t>
  </si>
  <si>
    <t>854</t>
  </si>
  <si>
    <t>855</t>
  </si>
  <si>
    <t>Music &amp; Arts</t>
  </si>
  <si>
    <t>856</t>
  </si>
  <si>
    <t>Science</t>
  </si>
  <si>
    <t>857</t>
  </si>
  <si>
    <t>Health Education</t>
  </si>
  <si>
    <t>858</t>
  </si>
  <si>
    <t>859</t>
  </si>
  <si>
    <t>860</t>
  </si>
  <si>
    <t>Computer Basics</t>
  </si>
  <si>
    <t>861</t>
  </si>
  <si>
    <t>English Language Learners</t>
  </si>
  <si>
    <t>862</t>
  </si>
  <si>
    <t>Career Education</t>
  </si>
  <si>
    <t>863</t>
  </si>
  <si>
    <t>Intensive English Program</t>
  </si>
  <si>
    <t>890</t>
  </si>
  <si>
    <t>General Studies</t>
  </si>
  <si>
    <t>891</t>
  </si>
  <si>
    <t>Avocational</t>
  </si>
  <si>
    <t>must equal line k of schedule VE-CA-1</t>
  </si>
  <si>
    <t>Other Exclusions -- classifications 5432, 5433 &amp; 6019</t>
  </si>
  <si>
    <t>ASSOCIATE OF</t>
  </si>
  <si>
    <t>ARTS/SCIENCE</t>
  </si>
  <si>
    <t>A1 Associate Arts/Science FTE</t>
  </si>
  <si>
    <t>B1 Associate of Arts/Science Salary</t>
  </si>
  <si>
    <t>Cluster ID</t>
  </si>
  <si>
    <t>002</t>
  </si>
  <si>
    <t>Feed, Fertilizers &amp; Farm Supplies</t>
  </si>
  <si>
    <t>004</t>
  </si>
  <si>
    <t>Feeds, Seeds And Farm Supplies</t>
  </si>
  <si>
    <t>082</t>
  </si>
  <si>
    <t>Agriculture Automation</t>
  </si>
  <si>
    <t xml:space="preserve">Information Technology </t>
  </si>
  <si>
    <t>112</t>
  </si>
  <si>
    <t>Not Otherwise Assigned</t>
  </si>
  <si>
    <t>176</t>
  </si>
  <si>
    <t>Records And Information Mgmt</t>
  </si>
  <si>
    <t>195</t>
  </si>
  <si>
    <t>Real Estate Appraisal &amp; Asses</t>
  </si>
  <si>
    <t>Government and Public Administration</t>
  </si>
  <si>
    <t>202</t>
  </si>
  <si>
    <t>Crafts</t>
  </si>
  <si>
    <t>205</t>
  </si>
  <si>
    <t>Sign Painting</t>
  </si>
  <si>
    <t>302</t>
  </si>
  <si>
    <t>School Food Service</t>
  </si>
  <si>
    <t>309</t>
  </si>
  <si>
    <t>Institutional And Home Management</t>
  </si>
  <si>
    <t>318</t>
  </si>
  <si>
    <t>Food And Hospitality Management</t>
  </si>
  <si>
    <t>319</t>
  </si>
  <si>
    <t>Brewing Science</t>
  </si>
  <si>
    <t xml:space="preserve">Transportation, Distribution and Logistics </t>
  </si>
  <si>
    <t>416</t>
  </si>
  <si>
    <t>Glass Tube Bending</t>
  </si>
  <si>
    <t>436</t>
  </si>
  <si>
    <t>Structural Drafting</t>
  </si>
  <si>
    <t>452</t>
  </si>
  <si>
    <t>Musical Instrument Repair</t>
  </si>
  <si>
    <t>456</t>
  </si>
  <si>
    <t>Optical (Mechanical)</t>
  </si>
  <si>
    <t>459</t>
  </si>
  <si>
    <t>466</t>
  </si>
  <si>
    <t>Motorcycle Mechanic</t>
  </si>
  <si>
    <t>471</t>
  </si>
  <si>
    <t>Horology</t>
  </si>
  <si>
    <t>505</t>
  </si>
  <si>
    <t>Urban Development</t>
  </si>
  <si>
    <t>511</t>
  </si>
  <si>
    <t>Restaurant And Hotel Cookery</t>
  </si>
  <si>
    <t>518</t>
  </si>
  <si>
    <t>Food Service</t>
  </si>
  <si>
    <t>540</t>
  </si>
  <si>
    <t>Intergovernmental Services</t>
  </si>
  <si>
    <t>542</t>
  </si>
  <si>
    <t>Homemaker/Home Health Aide</t>
  </si>
  <si>
    <t>604</t>
  </si>
  <si>
    <t>Combustion Technology</t>
  </si>
  <si>
    <t>616</t>
  </si>
  <si>
    <t>Photo Instrumentation Tech</t>
  </si>
  <si>
    <t>750</t>
  </si>
  <si>
    <t>Interdisciplinary</t>
  </si>
  <si>
    <t>811</t>
  </si>
  <si>
    <t>Advanced ELL</t>
  </si>
  <si>
    <t>813</t>
  </si>
  <si>
    <t>Basic Education</t>
  </si>
  <si>
    <t>814</t>
  </si>
  <si>
    <t>Social Studies</t>
  </si>
  <si>
    <t>840</t>
  </si>
  <si>
    <t>Mulit-Occupational</t>
  </si>
  <si>
    <t>850</t>
  </si>
  <si>
    <t>Adult Learning</t>
  </si>
  <si>
    <t>871</t>
  </si>
  <si>
    <t>Hearing Impaired</t>
  </si>
  <si>
    <t>872</t>
  </si>
  <si>
    <t>Visually Impaired</t>
  </si>
  <si>
    <t>873</t>
  </si>
  <si>
    <t>Students With Disabilities</t>
  </si>
  <si>
    <t>NOT OTHERWISE ASSIGNED</t>
  </si>
  <si>
    <t>BUSINESS MANAGEMENT AND ADMINISTRATION</t>
  </si>
  <si>
    <t>LAW, PUBLIC SAFETY, CORRECTIONS AND SECURITY</t>
  </si>
  <si>
    <t>MARKETING</t>
  </si>
  <si>
    <t>Business Management and Administration</t>
  </si>
  <si>
    <t>Marketing</t>
  </si>
  <si>
    <t>Law, Public Safety, Corrections and Security</t>
  </si>
  <si>
    <t>Responsible Beverage &amp; Tobacco Service</t>
  </si>
  <si>
    <t>325</t>
  </si>
  <si>
    <t>451</t>
  </si>
  <si>
    <t>Language Interpreter</t>
  </si>
  <si>
    <t>State Grants - other sources 4255-4259 &amp; 4261, (net of VE-CA-9, line D.4)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</si>
</sst>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0.00_);\(0.00\)"/>
    <numFmt numFmtId="172" formatCode="m/d"/>
    <numFmt numFmtId="173" formatCode="_(* #,##0.0_);_(* \(#,##0.0\);_(* &quot;-&quot;_);_(@_)"/>
    <numFmt numFmtId="174" formatCode="_(* #,##0.00_);_(* \(#,##0.00\);_(* &quot;-&quot;_);_(@_)"/>
    <numFmt numFmtId="175" formatCode="_(* #,##0.0_);_(* \(#,##0.0\);_(* &quot;-&quot;?_);_(@_)"/>
    <numFmt numFmtId="176" formatCode="0.0"/>
    <numFmt numFmtId="177" formatCode="[$-409]dddd\,\ mmmm\ d\,\ yyyy"/>
    <numFmt numFmtId="178" formatCode="[$-409]h:mm:ss\ AM/PM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4" fontId="4" fillId="0" borderId="0" xfId="44" applyFont="1" applyAlignment="1">
      <alignment/>
    </xf>
    <xf numFmtId="165" fontId="4" fillId="0" borderId="0" xfId="44" applyNumberFormat="1" applyFont="1" applyAlignment="1">
      <alignment/>
    </xf>
    <xf numFmtId="44" fontId="4" fillId="0" borderId="0" xfId="44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2" fontId="4" fillId="0" borderId="0" xfId="45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horizontal="right"/>
    </xf>
    <xf numFmtId="165" fontId="0" fillId="0" borderId="10" xfId="44" applyNumberFormat="1" applyFont="1" applyBorder="1" applyAlignment="1">
      <alignment/>
    </xf>
    <xf numFmtId="165" fontId="0" fillId="0" borderId="0" xfId="44" applyNumberFormat="1" applyFont="1" applyAlignment="1">
      <alignment horizontal="center"/>
    </xf>
    <xf numFmtId="165" fontId="0" fillId="0" borderId="10" xfId="44" applyNumberFormat="1" applyFont="1" applyBorder="1" applyAlignment="1">
      <alignment horizontal="center"/>
    </xf>
    <xf numFmtId="165" fontId="0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44" fontId="0" fillId="0" borderId="10" xfId="0" applyNumberFormat="1" applyBorder="1" applyAlignment="1">
      <alignment horizontal="right"/>
    </xf>
    <xf numFmtId="44" fontId="4" fillId="0" borderId="10" xfId="0" applyNumberFormat="1" applyFont="1" applyBorder="1" applyAlignment="1">
      <alignment/>
    </xf>
    <xf numFmtId="44" fontId="5" fillId="0" borderId="10" xfId="0" applyNumberFormat="1" applyFont="1" applyBorder="1" applyAlignment="1">
      <alignment/>
    </xf>
    <xf numFmtId="44" fontId="5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44" fontId="4" fillId="0" borderId="0" xfId="44" applyFont="1" applyAlignment="1">
      <alignment horizontal="right"/>
    </xf>
    <xf numFmtId="44" fontId="4" fillId="0" borderId="10" xfId="44" applyFont="1" applyBorder="1" applyAlignment="1">
      <alignment/>
    </xf>
    <xf numFmtId="44" fontId="4" fillId="0" borderId="0" xfId="44" applyFont="1" applyBorder="1" applyAlignment="1">
      <alignment horizontal="center"/>
    </xf>
    <xf numFmtId="44" fontId="4" fillId="0" borderId="10" xfId="44" applyFont="1" applyBorder="1" applyAlignment="1">
      <alignment horizontal="center"/>
    </xf>
    <xf numFmtId="3" fontId="4" fillId="0" borderId="0" xfId="44" applyNumberFormat="1" applyFont="1" applyAlignment="1">
      <alignment/>
    </xf>
    <xf numFmtId="3" fontId="4" fillId="0" borderId="10" xfId="44" applyNumberFormat="1" applyFont="1" applyBorder="1" applyAlignment="1">
      <alignment/>
    </xf>
    <xf numFmtId="3" fontId="4" fillId="0" borderId="11" xfId="44" applyNumberFormat="1" applyFont="1" applyBorder="1" applyAlignment="1">
      <alignment/>
    </xf>
    <xf numFmtId="3" fontId="0" fillId="0" borderId="0" xfId="44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168" fontId="0" fillId="0" borderId="0" xfId="42" applyNumberFormat="1" applyFont="1" applyAlignment="1">
      <alignment/>
    </xf>
    <xf numFmtId="168" fontId="0" fillId="0" borderId="10" xfId="42" applyNumberFormat="1" applyFont="1" applyBorder="1" applyAlignment="1">
      <alignment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Alignment="1">
      <alignment horizontal="center"/>
    </xf>
    <xf numFmtId="168" fontId="0" fillId="0" borderId="10" xfId="42" applyNumberFormat="1" applyFont="1" applyBorder="1" applyAlignment="1">
      <alignment horizontal="center"/>
    </xf>
    <xf numFmtId="168" fontId="0" fillId="0" borderId="11" xfId="42" applyNumberFormat="1" applyFont="1" applyBorder="1" applyAlignment="1">
      <alignment/>
    </xf>
    <xf numFmtId="0" fontId="5" fillId="0" borderId="0" xfId="0" applyFont="1" applyBorder="1" applyAlignment="1">
      <alignment/>
    </xf>
    <xf numFmtId="168" fontId="5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3" fontId="6" fillId="0" borderId="0" xfId="44" applyNumberFormat="1" applyFont="1" applyAlignment="1">
      <alignment/>
    </xf>
    <xf numFmtId="3" fontId="6" fillId="0" borderId="10" xfId="44" applyNumberFormat="1" applyFont="1" applyBorder="1" applyAlignment="1">
      <alignment/>
    </xf>
    <xf numFmtId="165" fontId="7" fillId="0" borderId="10" xfId="44" applyNumberFormat="1" applyFont="1" applyBorder="1" applyAlignment="1">
      <alignment/>
    </xf>
    <xf numFmtId="3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4" fontId="9" fillId="0" borderId="0" xfId="44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10" fontId="4" fillId="0" borderId="19" xfId="0" applyNumberFormat="1" applyFont="1" applyBorder="1" applyAlignment="1">
      <alignment/>
    </xf>
    <xf numFmtId="10" fontId="4" fillId="0" borderId="20" xfId="0" applyNumberFormat="1" applyFont="1" applyBorder="1" applyAlignment="1">
      <alignment/>
    </xf>
    <xf numFmtId="44" fontId="5" fillId="0" borderId="0" xfId="0" applyNumberFormat="1" applyFont="1" applyAlignment="1">
      <alignment/>
    </xf>
    <xf numFmtId="44" fontId="6" fillId="0" borderId="10" xfId="44" applyFont="1" applyBorder="1" applyAlignment="1">
      <alignment/>
    </xf>
    <xf numFmtId="0" fontId="12" fillId="0" borderId="0" xfId="0" applyFont="1" applyAlignment="1">
      <alignment/>
    </xf>
    <xf numFmtId="3" fontId="8" fillId="0" borderId="10" xfId="42" applyNumberFormat="1" applyFont="1" applyBorder="1" applyAlignment="1">
      <alignment/>
    </xf>
    <xf numFmtId="3" fontId="7" fillId="0" borderId="0" xfId="42" applyNumberFormat="1" applyFont="1" applyAlignment="1">
      <alignment/>
    </xf>
    <xf numFmtId="13" fontId="6" fillId="0" borderId="10" xfId="44" applyNumberFormat="1" applyFont="1" applyBorder="1" applyAlignment="1">
      <alignment/>
    </xf>
    <xf numFmtId="14" fontId="6" fillId="0" borderId="10" xfId="44" applyNumberFormat="1" applyFont="1" applyBorder="1" applyAlignment="1">
      <alignment/>
    </xf>
    <xf numFmtId="14" fontId="0" fillId="0" borderId="10" xfId="44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168" fontId="0" fillId="0" borderId="10" xfId="42" applyNumberFormat="1" applyFont="1" applyBorder="1" applyAlignment="1">
      <alignment/>
    </xf>
    <xf numFmtId="0" fontId="5" fillId="0" borderId="0" xfId="0" applyFont="1" applyFill="1" applyAlignment="1">
      <alignment/>
    </xf>
    <xf numFmtId="3" fontId="6" fillId="0" borderId="0" xfId="44" applyNumberFormat="1" applyFont="1" applyFill="1" applyAlignment="1">
      <alignment/>
    </xf>
    <xf numFmtId="165" fontId="7" fillId="0" borderId="10" xfId="44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/>
    </xf>
    <xf numFmtId="3" fontId="8" fillId="0" borderId="10" xfId="42" applyNumberFormat="1" applyFont="1" applyFill="1" applyBorder="1" applyAlignment="1">
      <alignment/>
    </xf>
    <xf numFmtId="3" fontId="8" fillId="0" borderId="0" xfId="42" applyNumberFormat="1" applyFont="1" applyFill="1" applyBorder="1" applyAlignment="1">
      <alignment/>
    </xf>
    <xf numFmtId="3" fontId="7" fillId="0" borderId="10" xfId="42" applyNumberFormat="1" applyFont="1" applyFill="1" applyBorder="1" applyAlignment="1">
      <alignment/>
    </xf>
    <xf numFmtId="3" fontId="7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 wrapText="1"/>
    </xf>
    <xf numFmtId="165" fontId="0" fillId="0" borderId="10" xfId="44" applyNumberFormat="1" applyFont="1" applyBorder="1" applyAlignment="1">
      <alignment horizontal="right"/>
    </xf>
    <xf numFmtId="165" fontId="0" fillId="0" borderId="11" xfId="44" applyNumberFormat="1" applyFont="1" applyBorder="1" applyAlignment="1">
      <alignment horizontal="right"/>
    </xf>
    <xf numFmtId="4" fontId="4" fillId="0" borderId="0" xfId="43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1" xfId="43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3" fontId="5" fillId="0" borderId="0" xfId="42" applyNumberFormat="1" applyFont="1" applyAlignment="1">
      <alignment/>
    </xf>
    <xf numFmtId="3" fontId="5" fillId="0" borderId="10" xfId="42" applyNumberFormat="1" applyFont="1" applyBorder="1" applyAlignment="1">
      <alignment/>
    </xf>
    <xf numFmtId="3" fontId="5" fillId="0" borderId="0" xfId="43" applyNumberFormat="1" applyFont="1" applyAlignment="1">
      <alignment/>
    </xf>
    <xf numFmtId="3" fontId="8" fillId="0" borderId="10" xfId="43" applyNumberFormat="1" applyFont="1" applyBorder="1" applyAlignment="1">
      <alignment/>
    </xf>
    <xf numFmtId="3" fontId="5" fillId="0" borderId="10" xfId="43" applyNumberFormat="1" applyFont="1" applyBorder="1" applyAlignment="1">
      <alignment/>
    </xf>
    <xf numFmtId="3" fontId="5" fillId="33" borderId="0" xfId="42" applyNumberFormat="1" applyFont="1" applyFill="1" applyAlignment="1">
      <alignment/>
    </xf>
    <xf numFmtId="3" fontId="5" fillId="33" borderId="10" xfId="42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5" fillId="0" borderId="11" xfId="42" applyNumberFormat="1" applyFont="1" applyBorder="1" applyAlignment="1">
      <alignment/>
    </xf>
    <xf numFmtId="4" fontId="5" fillId="0" borderId="11" xfId="42" applyNumberFormat="1" applyFont="1" applyBorder="1" applyAlignment="1">
      <alignment/>
    </xf>
    <xf numFmtId="37" fontId="7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" fontId="5" fillId="0" borderId="11" xfId="42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5" fillId="0" borderId="10" xfId="42" applyNumberFormat="1" applyFont="1" applyFill="1" applyBorder="1" applyAlignment="1">
      <alignment/>
    </xf>
    <xf numFmtId="0" fontId="5" fillId="0" borderId="0" xfId="0" applyFont="1" applyAlignment="1" quotePrefix="1">
      <alignment horizontal="center"/>
    </xf>
    <xf numFmtId="0" fontId="5" fillId="0" borderId="11" xfId="0" applyFont="1" applyBorder="1" applyAlignment="1" quotePrefix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3" fontId="5" fillId="0" borderId="0" xfId="42" applyNumberFormat="1" applyFont="1" applyFill="1" applyBorder="1" applyAlignment="1">
      <alignment/>
    </xf>
    <xf numFmtId="2" fontId="4" fillId="0" borderId="21" xfId="43" applyNumberFormat="1" applyFont="1" applyBorder="1" applyAlignment="1">
      <alignment/>
    </xf>
    <xf numFmtId="3" fontId="4" fillId="0" borderId="0" xfId="44" applyNumberFormat="1" applyFont="1" applyBorder="1" applyAlignment="1">
      <alignment/>
    </xf>
    <xf numFmtId="3" fontId="4" fillId="0" borderId="22" xfId="44" applyNumberFormat="1" applyFont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0.421875" style="0" customWidth="1"/>
  </cols>
  <sheetData>
    <row r="1" spans="1:3" ht="12">
      <c r="A1" t="s">
        <v>0</v>
      </c>
      <c r="C1" t="s">
        <v>1</v>
      </c>
    </row>
    <row r="3" spans="1:3" ht="12">
      <c r="A3" t="s">
        <v>2</v>
      </c>
      <c r="C3" t="s">
        <v>3</v>
      </c>
    </row>
    <row r="4" ht="12">
      <c r="C4" t="s">
        <v>4</v>
      </c>
    </row>
    <row r="5" ht="12">
      <c r="C5" t="s">
        <v>5</v>
      </c>
    </row>
    <row r="8" spans="1:4" ht="12">
      <c r="A8" t="s">
        <v>6</v>
      </c>
      <c r="C8" t="s">
        <v>21</v>
      </c>
      <c r="D8" t="s">
        <v>7</v>
      </c>
    </row>
    <row r="9" spans="3:4" ht="12">
      <c r="C9" t="s">
        <v>8</v>
      </c>
      <c r="D9" t="s">
        <v>194</v>
      </c>
    </row>
    <row r="10" spans="3:4" ht="12">
      <c r="C10" t="s">
        <v>9</v>
      </c>
      <c r="D10" t="s">
        <v>10</v>
      </c>
    </row>
    <row r="11" spans="3:4" ht="12">
      <c r="C11" t="s">
        <v>83</v>
      </c>
      <c r="D11" t="s">
        <v>193</v>
      </c>
    </row>
    <row r="12" spans="3:4" ht="12">
      <c r="C12" t="s">
        <v>11</v>
      </c>
      <c r="D12" t="s">
        <v>12</v>
      </c>
    </row>
    <row r="13" spans="3:4" ht="12">
      <c r="C13" t="s">
        <v>13</v>
      </c>
      <c r="D13" t="s">
        <v>14</v>
      </c>
    </row>
    <row r="14" spans="3:4" ht="12">
      <c r="C14" t="s">
        <v>15</v>
      </c>
      <c r="D14" t="s">
        <v>16</v>
      </c>
    </row>
    <row r="15" spans="3:4" ht="12">
      <c r="C15" t="s">
        <v>17</v>
      </c>
      <c r="D15" t="s">
        <v>18</v>
      </c>
    </row>
    <row r="16" spans="3:4" ht="12">
      <c r="C16" t="s">
        <v>19</v>
      </c>
      <c r="D16" t="s">
        <v>20</v>
      </c>
    </row>
  </sheetData>
  <sheetProtection/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57421875" style="0" customWidth="1"/>
    <col min="2" max="2" width="25.57421875" style="0" customWidth="1"/>
    <col min="3" max="3" width="28.00390625" style="0" customWidth="1"/>
    <col min="4" max="5" width="30.00390625" style="0" customWidth="1"/>
    <col min="6" max="6" width="22.7109375" style="0" customWidth="1"/>
  </cols>
  <sheetData>
    <row r="1" ht="12.75">
      <c r="A1" t="s">
        <v>123</v>
      </c>
    </row>
    <row r="2" ht="12.75">
      <c r="A2" t="s">
        <v>22</v>
      </c>
    </row>
    <row r="3" spans="3:4" ht="12.75">
      <c r="C3" s="10" t="s">
        <v>23</v>
      </c>
      <c r="D3" s="41"/>
    </row>
    <row r="4" spans="2:6" ht="12.75">
      <c r="B4" s="10" t="s">
        <v>24</v>
      </c>
      <c r="C4" s="39"/>
      <c r="D4" s="10"/>
      <c r="E4" s="10" t="s">
        <v>26</v>
      </c>
      <c r="F4" s="101"/>
    </row>
    <row r="6" spans="1:6" ht="12.75">
      <c r="A6" s="35" t="s">
        <v>130</v>
      </c>
      <c r="B6" s="33"/>
      <c r="C6" s="33"/>
      <c r="D6" s="138" t="s">
        <v>214</v>
      </c>
      <c r="E6" s="33"/>
      <c r="F6" s="33"/>
    </row>
    <row r="8" spans="1:6" ht="12.75">
      <c r="A8" s="36" t="s">
        <v>33</v>
      </c>
      <c r="B8" s="36" t="s">
        <v>124</v>
      </c>
      <c r="C8" s="36"/>
      <c r="D8" s="36"/>
      <c r="E8" s="36"/>
      <c r="F8" s="36" t="s">
        <v>65</v>
      </c>
    </row>
    <row r="10" spans="1:6" ht="12.75">
      <c r="A10" t="s">
        <v>42</v>
      </c>
      <c r="B10" t="s">
        <v>207</v>
      </c>
      <c r="F10" s="92">
        <v>0</v>
      </c>
    </row>
    <row r="11" spans="1:6" ht="12.75">
      <c r="A11" t="s">
        <v>44</v>
      </c>
      <c r="B11" t="s">
        <v>208</v>
      </c>
      <c r="F11" s="92">
        <v>0</v>
      </c>
    </row>
    <row r="12" spans="1:6" ht="12">
      <c r="A12" s="33" t="s">
        <v>46</v>
      </c>
      <c r="B12" s="33" t="s">
        <v>209</v>
      </c>
      <c r="C12" s="33"/>
      <c r="D12" s="33"/>
      <c r="E12" s="33"/>
      <c r="F12" s="102">
        <f>F32</f>
        <v>0</v>
      </c>
    </row>
    <row r="13" ht="12">
      <c r="F13" s="60"/>
    </row>
    <row r="14" spans="1:8" ht="12.75" thickBot="1">
      <c r="A14" s="37" t="s">
        <v>69</v>
      </c>
      <c r="B14" s="37" t="s">
        <v>210</v>
      </c>
      <c r="C14" s="37"/>
      <c r="D14" s="37"/>
      <c r="E14" s="37"/>
      <c r="F14" s="65">
        <f>SUM(F10:F12)</f>
        <v>0</v>
      </c>
      <c r="G14" s="135"/>
      <c r="H14" s="136"/>
    </row>
    <row r="15" ht="12.75" thickTop="1">
      <c r="F15" s="60"/>
    </row>
    <row r="16" spans="1:6" ht="12">
      <c r="A16" t="s">
        <v>71</v>
      </c>
      <c r="B16" s="12" t="s">
        <v>216</v>
      </c>
      <c r="F16" s="92">
        <v>0</v>
      </c>
    </row>
    <row r="17" spans="1:6" ht="12">
      <c r="A17" t="s">
        <v>48</v>
      </c>
      <c r="B17" t="s">
        <v>213</v>
      </c>
      <c r="F17" s="111">
        <v>0</v>
      </c>
    </row>
    <row r="18" spans="1:6" ht="12">
      <c r="A18" t="s">
        <v>50</v>
      </c>
      <c r="B18" s="12" t="s">
        <v>215</v>
      </c>
      <c r="F18" s="111">
        <v>0</v>
      </c>
    </row>
    <row r="19" spans="1:6" ht="12">
      <c r="A19" t="s">
        <v>52</v>
      </c>
      <c r="B19" t="s">
        <v>880</v>
      </c>
      <c r="F19" s="111">
        <v>0</v>
      </c>
    </row>
    <row r="20" spans="1:6" ht="13.5" customHeight="1">
      <c r="A20" s="33" t="s">
        <v>54</v>
      </c>
      <c r="B20" s="149" t="s">
        <v>791</v>
      </c>
      <c r="C20" s="33"/>
      <c r="D20" s="33"/>
      <c r="E20" s="33"/>
      <c r="F20" s="110">
        <v>0</v>
      </c>
    </row>
    <row r="21" ht="12">
      <c r="F21" s="60"/>
    </row>
    <row r="22" spans="1:6" ht="12.75" thickBot="1">
      <c r="A22" s="37" t="s">
        <v>56</v>
      </c>
      <c r="B22" s="37" t="s">
        <v>211</v>
      </c>
      <c r="C22" s="37"/>
      <c r="D22" s="37"/>
      <c r="E22" s="37"/>
      <c r="F22" s="65">
        <f>SUM(F16:F20)</f>
        <v>0</v>
      </c>
    </row>
    <row r="23" ht="12.75" thickTop="1">
      <c r="F23" s="60"/>
    </row>
    <row r="24" spans="1:6" ht="12.75">
      <c r="A24" s="34" t="s">
        <v>212</v>
      </c>
      <c r="F24" s="60"/>
    </row>
    <row r="25" ht="12">
      <c r="F25" s="60"/>
    </row>
    <row r="26" spans="2:6" ht="12">
      <c r="B26" t="s">
        <v>162</v>
      </c>
      <c r="F26" s="92">
        <v>0</v>
      </c>
    </row>
    <row r="27" spans="2:6" ht="12">
      <c r="B27" t="s">
        <v>137</v>
      </c>
      <c r="F27" s="92">
        <v>0</v>
      </c>
    </row>
    <row r="28" spans="2:6" ht="12">
      <c r="B28" t="s">
        <v>126</v>
      </c>
      <c r="F28" s="92">
        <v>0</v>
      </c>
    </row>
    <row r="29" spans="2:6" ht="12">
      <c r="B29" t="s">
        <v>127</v>
      </c>
      <c r="F29" s="92">
        <v>0</v>
      </c>
    </row>
    <row r="30" spans="2:6" ht="12">
      <c r="B30" s="33" t="s">
        <v>125</v>
      </c>
      <c r="C30" s="33"/>
      <c r="D30" s="33"/>
      <c r="E30" s="33"/>
      <c r="F30" s="110">
        <v>0</v>
      </c>
    </row>
    <row r="31" ht="12">
      <c r="F31" s="60"/>
    </row>
    <row r="32" spans="2:6" ht="12.75" thickBot="1">
      <c r="B32" s="37" t="s">
        <v>128</v>
      </c>
      <c r="C32" s="37"/>
      <c r="D32" s="37"/>
      <c r="E32" s="37"/>
      <c r="F32" s="65">
        <f>SUM(F26:F30)</f>
        <v>0</v>
      </c>
    </row>
    <row r="33" ht="12.75" thickTop="1">
      <c r="F33" s="60"/>
    </row>
    <row r="34" ht="12">
      <c r="F34" s="60"/>
    </row>
    <row r="35" ht="12">
      <c r="F35" s="60"/>
    </row>
    <row r="36" ht="12">
      <c r="F36" s="60"/>
    </row>
    <row r="37" ht="12">
      <c r="F37" s="60"/>
    </row>
  </sheetData>
  <sheetProtection/>
  <printOptions/>
  <pageMargins left="0.75" right="0.75" top="1" bottom="1" header="0.5" footer="0.5"/>
  <pageSetup horizontalDpi="300" verticalDpi="300" orientation="landscape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143" bestFit="1" customWidth="1"/>
    <col min="2" max="2" width="38.00390625" style="143" bestFit="1" customWidth="1"/>
    <col min="3" max="3" width="26.421875" style="143" bestFit="1" customWidth="1"/>
    <col min="4" max="4" width="47.28125" style="0" bestFit="1" customWidth="1"/>
    <col min="5" max="5" width="11.57421875" style="0" customWidth="1"/>
  </cols>
  <sheetData>
    <row r="1" spans="1:5" ht="14.25">
      <c r="A1" s="142" t="s">
        <v>237</v>
      </c>
      <c r="B1" s="142" t="s">
        <v>238</v>
      </c>
      <c r="C1" s="142" t="s">
        <v>239</v>
      </c>
      <c r="D1" s="142" t="s">
        <v>240</v>
      </c>
      <c r="E1" s="142" t="s">
        <v>796</v>
      </c>
    </row>
    <row r="2" spans="1:5" ht="12">
      <c r="A2" s="150" t="s">
        <v>241</v>
      </c>
      <c r="B2" s="143" t="s">
        <v>242</v>
      </c>
      <c r="C2" s="143" t="s">
        <v>243</v>
      </c>
      <c r="D2" t="s">
        <v>244</v>
      </c>
      <c r="E2">
        <v>1</v>
      </c>
    </row>
    <row r="3" spans="1:5" ht="12">
      <c r="A3" s="150" t="s">
        <v>797</v>
      </c>
      <c r="B3" s="143" t="s">
        <v>798</v>
      </c>
      <c r="C3" s="143" t="s">
        <v>243</v>
      </c>
      <c r="D3" t="s">
        <v>244</v>
      </c>
      <c r="E3">
        <v>1</v>
      </c>
    </row>
    <row r="4" spans="1:5" ht="12">
      <c r="A4" s="143" t="s">
        <v>245</v>
      </c>
      <c r="B4" s="143" t="s">
        <v>246</v>
      </c>
      <c r="C4" s="143" t="s">
        <v>243</v>
      </c>
      <c r="D4" t="s">
        <v>244</v>
      </c>
      <c r="E4">
        <v>1</v>
      </c>
    </row>
    <row r="5" spans="1:5" ht="12">
      <c r="A5" s="150" t="s">
        <v>799</v>
      </c>
      <c r="B5" s="143" t="s">
        <v>800</v>
      </c>
      <c r="C5" s="143" t="s">
        <v>243</v>
      </c>
      <c r="D5" t="s">
        <v>244</v>
      </c>
      <c r="E5">
        <v>1</v>
      </c>
    </row>
    <row r="6" spans="1:5" ht="12">
      <c r="A6" s="143" t="s">
        <v>247</v>
      </c>
      <c r="B6" s="143" t="s">
        <v>248</v>
      </c>
      <c r="C6" s="143" t="s">
        <v>243</v>
      </c>
      <c r="D6" t="s">
        <v>244</v>
      </c>
      <c r="E6">
        <v>1</v>
      </c>
    </row>
    <row r="7" spans="1:5" ht="12">
      <c r="A7" s="143" t="s">
        <v>249</v>
      </c>
      <c r="B7" s="143" t="s">
        <v>250</v>
      </c>
      <c r="C7" s="143" t="s">
        <v>243</v>
      </c>
      <c r="D7" t="s">
        <v>244</v>
      </c>
      <c r="E7">
        <v>1</v>
      </c>
    </row>
    <row r="8" spans="1:5" ht="12">
      <c r="A8" s="143" t="s">
        <v>251</v>
      </c>
      <c r="B8" s="143" t="s">
        <v>252</v>
      </c>
      <c r="C8" s="143" t="s">
        <v>243</v>
      </c>
      <c r="D8" t="s">
        <v>253</v>
      </c>
      <c r="E8">
        <v>8</v>
      </c>
    </row>
    <row r="9" spans="1:5" ht="12">
      <c r="A9" s="143" t="s">
        <v>254</v>
      </c>
      <c r="B9" s="143" t="s">
        <v>255</v>
      </c>
      <c r="C9" s="143" t="s">
        <v>243</v>
      </c>
      <c r="D9" t="s">
        <v>244</v>
      </c>
      <c r="E9">
        <v>1</v>
      </c>
    </row>
    <row r="10" spans="1:5" ht="12">
      <c r="A10" s="143" t="s">
        <v>256</v>
      </c>
      <c r="B10" s="143" t="s">
        <v>257</v>
      </c>
      <c r="C10" s="143" t="s">
        <v>243</v>
      </c>
      <c r="D10" t="s">
        <v>244</v>
      </c>
      <c r="E10">
        <v>1</v>
      </c>
    </row>
    <row r="11" spans="1:5" ht="12">
      <c r="A11" s="143" t="s">
        <v>258</v>
      </c>
      <c r="B11" s="143" t="s">
        <v>259</v>
      </c>
      <c r="C11" s="143" t="s">
        <v>243</v>
      </c>
      <c r="D11" t="s">
        <v>244</v>
      </c>
      <c r="E11">
        <v>1</v>
      </c>
    </row>
    <row r="12" spans="1:5" ht="12">
      <c r="A12" s="143" t="s">
        <v>260</v>
      </c>
      <c r="B12" s="143" t="s">
        <v>261</v>
      </c>
      <c r="C12" s="143" t="s">
        <v>243</v>
      </c>
      <c r="D12" t="s">
        <v>244</v>
      </c>
      <c r="E12">
        <v>1</v>
      </c>
    </row>
    <row r="13" spans="1:5" ht="12">
      <c r="A13" s="143" t="s">
        <v>262</v>
      </c>
      <c r="B13" s="143" t="s">
        <v>263</v>
      </c>
      <c r="C13" s="143" t="s">
        <v>243</v>
      </c>
      <c r="D13" t="s">
        <v>244</v>
      </c>
      <c r="E13">
        <v>1</v>
      </c>
    </row>
    <row r="14" spans="1:5" ht="12">
      <c r="A14" s="143" t="s">
        <v>264</v>
      </c>
      <c r="B14" s="143" t="s">
        <v>265</v>
      </c>
      <c r="C14" s="143" t="s">
        <v>243</v>
      </c>
      <c r="D14" t="s">
        <v>244</v>
      </c>
      <c r="E14">
        <v>1</v>
      </c>
    </row>
    <row r="15" spans="1:5" ht="12">
      <c r="A15" s="150" t="s">
        <v>801</v>
      </c>
      <c r="B15" s="143" t="s">
        <v>802</v>
      </c>
      <c r="C15" s="143" t="s">
        <v>243</v>
      </c>
      <c r="D15" t="s">
        <v>244</v>
      </c>
      <c r="E15">
        <v>1</v>
      </c>
    </row>
    <row r="16" spans="1:5" ht="12">
      <c r="A16" s="143" t="s">
        <v>266</v>
      </c>
      <c r="B16" s="143" t="s">
        <v>267</v>
      </c>
      <c r="C16" s="143" t="s">
        <v>243</v>
      </c>
      <c r="D16" t="s">
        <v>244</v>
      </c>
      <c r="E16">
        <v>1</v>
      </c>
    </row>
    <row r="17" spans="1:5" ht="12">
      <c r="A17" s="143" t="s">
        <v>268</v>
      </c>
      <c r="B17" s="143" t="s">
        <v>269</v>
      </c>
      <c r="C17" s="143" t="s">
        <v>243</v>
      </c>
      <c r="D17" t="s">
        <v>244</v>
      </c>
      <c r="E17">
        <v>1</v>
      </c>
    </row>
    <row r="18" spans="1:5" ht="12">
      <c r="A18" s="143" t="s">
        <v>270</v>
      </c>
      <c r="B18" s="143" t="s">
        <v>271</v>
      </c>
      <c r="C18" s="143" t="s">
        <v>243</v>
      </c>
      <c r="D18" t="s">
        <v>244</v>
      </c>
      <c r="E18">
        <v>1</v>
      </c>
    </row>
    <row r="19" spans="1:5" ht="12">
      <c r="A19" s="143" t="s">
        <v>272</v>
      </c>
      <c r="B19" s="143" t="s">
        <v>273</v>
      </c>
      <c r="C19" s="143" t="s">
        <v>243</v>
      </c>
      <c r="D19" t="s">
        <v>244</v>
      </c>
      <c r="E19">
        <v>1</v>
      </c>
    </row>
    <row r="20" spans="1:5" ht="12">
      <c r="A20" s="143" t="s">
        <v>274</v>
      </c>
      <c r="B20" s="143" t="s">
        <v>275</v>
      </c>
      <c r="C20" s="143" t="s">
        <v>243</v>
      </c>
      <c r="D20" t="s">
        <v>244</v>
      </c>
      <c r="E20">
        <v>1</v>
      </c>
    </row>
    <row r="21" spans="1:5" ht="12">
      <c r="A21" s="143" t="s">
        <v>276</v>
      </c>
      <c r="B21" s="143" t="s">
        <v>277</v>
      </c>
      <c r="C21" s="143" t="s">
        <v>243</v>
      </c>
      <c r="D21" t="s">
        <v>244</v>
      </c>
      <c r="E21">
        <v>1</v>
      </c>
    </row>
    <row r="22" spans="1:5" ht="12">
      <c r="A22" s="143" t="s">
        <v>278</v>
      </c>
      <c r="B22" s="143" t="s">
        <v>279</v>
      </c>
      <c r="C22" s="143" t="s">
        <v>243</v>
      </c>
      <c r="D22" t="s">
        <v>244</v>
      </c>
      <c r="E22">
        <v>1</v>
      </c>
    </row>
    <row r="23" spans="1:5" ht="12">
      <c r="A23" s="143" t="s">
        <v>281</v>
      </c>
      <c r="B23" s="143" t="s">
        <v>282</v>
      </c>
      <c r="C23" s="143" t="s">
        <v>283</v>
      </c>
      <c r="D23" t="s">
        <v>284</v>
      </c>
      <c r="E23">
        <v>6</v>
      </c>
    </row>
    <row r="24" spans="1:5" ht="12">
      <c r="A24" s="143" t="s">
        <v>285</v>
      </c>
      <c r="B24" s="143" t="s">
        <v>286</v>
      </c>
      <c r="C24" s="143" t="s">
        <v>283</v>
      </c>
      <c r="D24" t="s">
        <v>873</v>
      </c>
      <c r="E24">
        <v>4</v>
      </c>
    </row>
    <row r="25" spans="1:5" ht="12">
      <c r="A25" s="143" t="s">
        <v>287</v>
      </c>
      <c r="B25" s="143" t="s">
        <v>288</v>
      </c>
      <c r="C25" s="143" t="s">
        <v>283</v>
      </c>
      <c r="D25" t="s">
        <v>803</v>
      </c>
      <c r="E25">
        <v>11</v>
      </c>
    </row>
    <row r="26" spans="1:5" ht="12">
      <c r="A26" s="143" t="s">
        <v>289</v>
      </c>
      <c r="B26" s="143" t="s">
        <v>290</v>
      </c>
      <c r="C26" s="143" t="s">
        <v>283</v>
      </c>
      <c r="D26" t="s">
        <v>874</v>
      </c>
      <c r="E26">
        <v>14</v>
      </c>
    </row>
    <row r="27" spans="1:5" ht="12">
      <c r="A27" s="143" t="s">
        <v>291</v>
      </c>
      <c r="B27" s="143" t="s">
        <v>292</v>
      </c>
      <c r="C27" s="143" t="s">
        <v>283</v>
      </c>
      <c r="D27" t="s">
        <v>873</v>
      </c>
      <c r="E27">
        <v>4</v>
      </c>
    </row>
    <row r="28" spans="1:5" ht="12">
      <c r="A28" s="143" t="s">
        <v>293</v>
      </c>
      <c r="B28" s="143" t="s">
        <v>294</v>
      </c>
      <c r="C28" s="143" t="s">
        <v>283</v>
      </c>
      <c r="D28" t="s">
        <v>873</v>
      </c>
      <c r="E28">
        <v>4</v>
      </c>
    </row>
    <row r="29" spans="1:5" ht="12">
      <c r="A29" s="143" t="s">
        <v>295</v>
      </c>
      <c r="B29" s="143" t="s">
        <v>296</v>
      </c>
      <c r="C29" s="143" t="s">
        <v>283</v>
      </c>
      <c r="D29" t="s">
        <v>803</v>
      </c>
      <c r="E29">
        <v>11</v>
      </c>
    </row>
    <row r="30" spans="1:5" ht="12">
      <c r="A30" s="143" t="s">
        <v>297</v>
      </c>
      <c r="B30" s="143" t="s">
        <v>298</v>
      </c>
      <c r="C30" s="143" t="s">
        <v>283</v>
      </c>
      <c r="D30" t="s">
        <v>253</v>
      </c>
      <c r="E30">
        <v>8</v>
      </c>
    </row>
    <row r="31" spans="1:5" ht="12">
      <c r="A31" s="143" t="s">
        <v>299</v>
      </c>
      <c r="B31" s="143" t="s">
        <v>300</v>
      </c>
      <c r="C31" s="143" t="s">
        <v>283</v>
      </c>
      <c r="D31" t="s">
        <v>301</v>
      </c>
      <c r="E31">
        <v>9</v>
      </c>
    </row>
    <row r="32" spans="1:5" ht="12">
      <c r="A32" s="143" t="s">
        <v>302</v>
      </c>
      <c r="B32" s="143" t="s">
        <v>303</v>
      </c>
      <c r="C32" s="143" t="s">
        <v>283</v>
      </c>
      <c r="D32" t="s">
        <v>875</v>
      </c>
      <c r="E32">
        <v>12</v>
      </c>
    </row>
    <row r="33" spans="1:5" ht="12">
      <c r="A33" s="143" t="s">
        <v>304</v>
      </c>
      <c r="B33" s="143" t="s">
        <v>305</v>
      </c>
      <c r="C33" s="143" t="s">
        <v>283</v>
      </c>
      <c r="D33" t="s">
        <v>874</v>
      </c>
      <c r="E33">
        <v>14</v>
      </c>
    </row>
    <row r="34" spans="1:5" ht="12">
      <c r="A34" s="150" t="s">
        <v>804</v>
      </c>
      <c r="B34" s="143" t="s">
        <v>279</v>
      </c>
      <c r="C34" s="143" t="s">
        <v>283</v>
      </c>
      <c r="D34" t="s">
        <v>805</v>
      </c>
      <c r="E34">
        <v>17</v>
      </c>
    </row>
    <row r="35" spans="1:5" ht="12">
      <c r="A35" s="143" t="s">
        <v>306</v>
      </c>
      <c r="B35" s="143" t="s">
        <v>292</v>
      </c>
      <c r="C35" s="143" t="s">
        <v>283</v>
      </c>
      <c r="D35" t="s">
        <v>874</v>
      </c>
      <c r="E35">
        <v>14</v>
      </c>
    </row>
    <row r="36" spans="1:5" ht="12">
      <c r="A36" s="143" t="s">
        <v>307</v>
      </c>
      <c r="B36" s="143" t="s">
        <v>308</v>
      </c>
      <c r="C36" s="143" t="s">
        <v>283</v>
      </c>
      <c r="D36" t="s">
        <v>284</v>
      </c>
      <c r="E36">
        <v>6</v>
      </c>
    </row>
    <row r="37" spans="1:5" ht="12">
      <c r="A37" s="143" t="s">
        <v>309</v>
      </c>
      <c r="B37" s="143" t="s">
        <v>310</v>
      </c>
      <c r="C37" s="143" t="s">
        <v>283</v>
      </c>
      <c r="D37" t="s">
        <v>284</v>
      </c>
      <c r="E37">
        <v>6</v>
      </c>
    </row>
    <row r="38" spans="1:5" ht="12">
      <c r="A38" s="143" t="s">
        <v>311</v>
      </c>
      <c r="B38" s="143" t="s">
        <v>312</v>
      </c>
      <c r="C38" s="143" t="s">
        <v>283</v>
      </c>
      <c r="D38" t="s">
        <v>873</v>
      </c>
      <c r="E38">
        <v>4</v>
      </c>
    </row>
    <row r="39" spans="1:5" ht="12">
      <c r="A39" s="143" t="s">
        <v>313</v>
      </c>
      <c r="B39" s="143" t="s">
        <v>314</v>
      </c>
      <c r="C39" s="143" t="s">
        <v>283</v>
      </c>
      <c r="D39" t="s">
        <v>873</v>
      </c>
      <c r="E39">
        <v>4</v>
      </c>
    </row>
    <row r="40" spans="1:5" ht="12">
      <c r="A40" s="143" t="s">
        <v>315</v>
      </c>
      <c r="B40" s="143" t="s">
        <v>316</v>
      </c>
      <c r="C40" s="143" t="s">
        <v>283</v>
      </c>
      <c r="D40" t="s">
        <v>874</v>
      </c>
      <c r="E40">
        <v>14</v>
      </c>
    </row>
    <row r="41" spans="1:5" ht="12">
      <c r="A41" s="143" t="s">
        <v>317</v>
      </c>
      <c r="B41" s="143" t="s">
        <v>318</v>
      </c>
      <c r="C41" s="143" t="s">
        <v>283</v>
      </c>
      <c r="D41" t="s">
        <v>805</v>
      </c>
      <c r="E41">
        <v>17</v>
      </c>
    </row>
    <row r="42" spans="1:5" ht="12">
      <c r="A42" s="143" t="s">
        <v>320</v>
      </c>
      <c r="B42" s="143" t="s">
        <v>321</v>
      </c>
      <c r="C42" s="143" t="s">
        <v>283</v>
      </c>
      <c r="D42" t="s">
        <v>805</v>
      </c>
      <c r="E42">
        <v>17</v>
      </c>
    </row>
    <row r="43" spans="1:5" ht="12">
      <c r="A43" s="143" t="s">
        <v>322</v>
      </c>
      <c r="B43" s="143" t="s">
        <v>323</v>
      </c>
      <c r="C43" s="143" t="s">
        <v>283</v>
      </c>
      <c r="D43" t="s">
        <v>873</v>
      </c>
      <c r="E43">
        <v>4</v>
      </c>
    </row>
    <row r="44" spans="1:5" ht="12">
      <c r="A44" s="143" t="s">
        <v>324</v>
      </c>
      <c r="B44" s="143" t="s">
        <v>325</v>
      </c>
      <c r="C44" s="143" t="s">
        <v>283</v>
      </c>
      <c r="D44" t="s">
        <v>803</v>
      </c>
      <c r="E44">
        <v>11</v>
      </c>
    </row>
    <row r="45" spans="1:5" ht="12">
      <c r="A45" s="143" t="s">
        <v>326</v>
      </c>
      <c r="B45" s="143" t="s">
        <v>327</v>
      </c>
      <c r="C45" s="143" t="s">
        <v>283</v>
      </c>
      <c r="D45" t="s">
        <v>803</v>
      </c>
      <c r="E45">
        <v>11</v>
      </c>
    </row>
    <row r="46" spans="1:5" ht="12">
      <c r="A46" s="143" t="s">
        <v>328</v>
      </c>
      <c r="B46" s="143" t="s">
        <v>329</v>
      </c>
      <c r="C46" s="143" t="s">
        <v>283</v>
      </c>
      <c r="D46" t="s">
        <v>803</v>
      </c>
      <c r="E46">
        <v>11</v>
      </c>
    </row>
    <row r="47" spans="1:5" ht="12">
      <c r="A47" s="143" t="s">
        <v>330</v>
      </c>
      <c r="B47" s="143" t="s">
        <v>331</v>
      </c>
      <c r="C47" s="143" t="s">
        <v>283</v>
      </c>
      <c r="D47" t="s">
        <v>803</v>
      </c>
      <c r="E47">
        <v>11</v>
      </c>
    </row>
    <row r="48" spans="1:5" ht="12">
      <c r="A48" s="143" t="s">
        <v>332</v>
      </c>
      <c r="B48" s="143" t="s">
        <v>333</v>
      </c>
      <c r="C48" s="143" t="s">
        <v>283</v>
      </c>
      <c r="D48" t="s">
        <v>803</v>
      </c>
      <c r="E48">
        <v>11</v>
      </c>
    </row>
    <row r="49" spans="1:5" ht="12">
      <c r="A49" s="143" t="s">
        <v>334</v>
      </c>
      <c r="B49" s="143" t="s">
        <v>335</v>
      </c>
      <c r="C49" s="143" t="s">
        <v>283</v>
      </c>
      <c r="D49" t="s">
        <v>803</v>
      </c>
      <c r="E49">
        <v>11</v>
      </c>
    </row>
    <row r="50" spans="1:5" ht="12">
      <c r="A50" s="143" t="s">
        <v>336</v>
      </c>
      <c r="B50" s="143" t="s">
        <v>337</v>
      </c>
      <c r="C50" s="143" t="s">
        <v>283</v>
      </c>
      <c r="D50" t="s">
        <v>803</v>
      </c>
      <c r="E50">
        <v>11</v>
      </c>
    </row>
    <row r="51" spans="1:5" ht="12">
      <c r="A51" s="143" t="s">
        <v>338</v>
      </c>
      <c r="B51" s="143" t="s">
        <v>339</v>
      </c>
      <c r="C51" s="143" t="s">
        <v>283</v>
      </c>
      <c r="D51" t="s">
        <v>803</v>
      </c>
      <c r="E51">
        <v>11</v>
      </c>
    </row>
    <row r="52" spans="1:5" ht="12">
      <c r="A52" s="143" t="s">
        <v>340</v>
      </c>
      <c r="B52" s="143" t="s">
        <v>341</v>
      </c>
      <c r="C52" s="143" t="s">
        <v>283</v>
      </c>
      <c r="D52" t="s">
        <v>873</v>
      </c>
      <c r="E52">
        <v>4</v>
      </c>
    </row>
    <row r="53" spans="1:5" ht="12">
      <c r="A53" s="143" t="s">
        <v>342</v>
      </c>
      <c r="B53" s="143" t="s">
        <v>343</v>
      </c>
      <c r="C53" s="143" t="s">
        <v>283</v>
      </c>
      <c r="D53" t="s">
        <v>284</v>
      </c>
      <c r="E53">
        <v>6</v>
      </c>
    </row>
    <row r="54" spans="1:5" ht="12">
      <c r="A54" s="143" t="s">
        <v>344</v>
      </c>
      <c r="B54" s="143" t="s">
        <v>345</v>
      </c>
      <c r="C54" s="143" t="s">
        <v>283</v>
      </c>
      <c r="D54" t="s">
        <v>359</v>
      </c>
      <c r="E54">
        <v>3</v>
      </c>
    </row>
    <row r="55" spans="1:5" ht="12">
      <c r="A55" s="150" t="s">
        <v>806</v>
      </c>
      <c r="B55" s="143" t="s">
        <v>807</v>
      </c>
      <c r="C55" s="143" t="s">
        <v>283</v>
      </c>
      <c r="D55" t="s">
        <v>873</v>
      </c>
      <c r="E55">
        <v>4</v>
      </c>
    </row>
    <row r="56" spans="1:5" ht="12">
      <c r="A56" s="143" t="s">
        <v>346</v>
      </c>
      <c r="B56" s="143" t="s">
        <v>347</v>
      </c>
      <c r="C56" s="143" t="s">
        <v>283</v>
      </c>
      <c r="D56" t="s">
        <v>803</v>
      </c>
      <c r="E56">
        <v>11</v>
      </c>
    </row>
    <row r="57" spans="1:5" ht="12">
      <c r="A57" s="143" t="s">
        <v>348</v>
      </c>
      <c r="B57" s="143" t="s">
        <v>349</v>
      </c>
      <c r="C57" s="143" t="s">
        <v>283</v>
      </c>
      <c r="D57" t="s">
        <v>823</v>
      </c>
      <c r="E57">
        <v>16</v>
      </c>
    </row>
    <row r="58" spans="1:5" ht="12">
      <c r="A58" s="143" t="s">
        <v>350</v>
      </c>
      <c r="B58" s="143" t="s">
        <v>351</v>
      </c>
      <c r="C58" s="143" t="s">
        <v>283</v>
      </c>
      <c r="D58" t="s">
        <v>430</v>
      </c>
      <c r="E58">
        <v>13</v>
      </c>
    </row>
    <row r="59" spans="1:5" ht="12">
      <c r="A59" s="143" t="s">
        <v>352</v>
      </c>
      <c r="B59" s="143" t="s">
        <v>353</v>
      </c>
      <c r="C59" s="143" t="s">
        <v>283</v>
      </c>
      <c r="D59" t="s">
        <v>874</v>
      </c>
      <c r="E59">
        <v>14</v>
      </c>
    </row>
    <row r="60" spans="1:5" ht="12">
      <c r="A60" s="150" t="s">
        <v>808</v>
      </c>
      <c r="B60" s="143" t="s">
        <v>809</v>
      </c>
      <c r="C60" s="143" t="s">
        <v>283</v>
      </c>
      <c r="D60" t="s">
        <v>810</v>
      </c>
      <c r="E60">
        <v>7</v>
      </c>
    </row>
    <row r="61" spans="1:5" ht="12">
      <c r="A61" s="143" t="s">
        <v>354</v>
      </c>
      <c r="B61" s="143" t="s">
        <v>355</v>
      </c>
      <c r="C61" s="143" t="s">
        <v>283</v>
      </c>
      <c r="D61" t="s">
        <v>873</v>
      </c>
      <c r="E61">
        <v>4</v>
      </c>
    </row>
    <row r="62" spans="1:5" ht="12">
      <c r="A62" s="143" t="s">
        <v>356</v>
      </c>
      <c r="B62" s="143" t="s">
        <v>357</v>
      </c>
      <c r="C62" s="143" t="s">
        <v>358</v>
      </c>
      <c r="D62" t="s">
        <v>359</v>
      </c>
      <c r="E62">
        <v>3</v>
      </c>
    </row>
    <row r="63" spans="1:5" ht="12">
      <c r="A63" s="150" t="s">
        <v>811</v>
      </c>
      <c r="B63" s="143" t="s">
        <v>812</v>
      </c>
      <c r="C63" s="143" t="s">
        <v>358</v>
      </c>
      <c r="D63" t="s">
        <v>359</v>
      </c>
      <c r="E63">
        <v>3</v>
      </c>
    </row>
    <row r="64" spans="1:5" ht="12">
      <c r="A64" s="143" t="s">
        <v>360</v>
      </c>
      <c r="B64" s="143" t="s">
        <v>361</v>
      </c>
      <c r="C64" s="143" t="s">
        <v>358</v>
      </c>
      <c r="D64" t="s">
        <v>359</v>
      </c>
      <c r="E64">
        <v>3</v>
      </c>
    </row>
    <row r="65" spans="1:5" ht="12">
      <c r="A65" s="143" t="s">
        <v>362</v>
      </c>
      <c r="B65" s="143" t="s">
        <v>363</v>
      </c>
      <c r="C65" s="143" t="s">
        <v>358</v>
      </c>
      <c r="D65" t="s">
        <v>359</v>
      </c>
      <c r="E65">
        <v>3</v>
      </c>
    </row>
    <row r="66" spans="1:5" ht="12">
      <c r="A66" s="150" t="s">
        <v>813</v>
      </c>
      <c r="B66" s="143" t="s">
        <v>814</v>
      </c>
      <c r="C66" s="143" t="s">
        <v>358</v>
      </c>
      <c r="D66" t="s">
        <v>359</v>
      </c>
      <c r="E66">
        <v>3</v>
      </c>
    </row>
    <row r="67" spans="1:5" ht="12">
      <c r="A67" s="143" t="s">
        <v>364</v>
      </c>
      <c r="B67" s="143" t="s">
        <v>365</v>
      </c>
      <c r="C67" s="143" t="s">
        <v>358</v>
      </c>
      <c r="D67" t="s">
        <v>359</v>
      </c>
      <c r="E67">
        <v>3</v>
      </c>
    </row>
    <row r="68" spans="1:5" ht="12">
      <c r="A68" s="143" t="s">
        <v>366</v>
      </c>
      <c r="B68" s="143" t="s">
        <v>367</v>
      </c>
      <c r="C68" s="143" t="s">
        <v>358</v>
      </c>
      <c r="D68" t="s">
        <v>359</v>
      </c>
      <c r="E68">
        <v>3</v>
      </c>
    </row>
    <row r="69" spans="1:5" ht="12">
      <c r="A69" s="143" t="s">
        <v>368</v>
      </c>
      <c r="B69" s="143" t="s">
        <v>369</v>
      </c>
      <c r="C69" s="143" t="s">
        <v>370</v>
      </c>
      <c r="D69" t="s">
        <v>874</v>
      </c>
      <c r="E69">
        <v>14</v>
      </c>
    </row>
    <row r="70" spans="1:5" ht="12">
      <c r="A70" s="150" t="s">
        <v>815</v>
      </c>
      <c r="B70" s="143" t="s">
        <v>816</v>
      </c>
      <c r="C70" s="143" t="s">
        <v>370</v>
      </c>
      <c r="D70" t="s">
        <v>301</v>
      </c>
      <c r="E70">
        <v>9</v>
      </c>
    </row>
    <row r="71" spans="1:5" ht="12">
      <c r="A71" s="143" t="s">
        <v>371</v>
      </c>
      <c r="B71" s="143" t="s">
        <v>372</v>
      </c>
      <c r="C71" s="143" t="s">
        <v>370</v>
      </c>
      <c r="D71" t="s">
        <v>301</v>
      </c>
      <c r="E71">
        <v>9</v>
      </c>
    </row>
    <row r="72" spans="1:5" ht="12">
      <c r="A72" s="143" t="s">
        <v>373</v>
      </c>
      <c r="B72" s="143" t="s">
        <v>374</v>
      </c>
      <c r="C72" s="143" t="s">
        <v>370</v>
      </c>
      <c r="D72" t="s">
        <v>359</v>
      </c>
      <c r="E72">
        <v>3</v>
      </c>
    </row>
    <row r="73" spans="1:5" ht="12">
      <c r="A73" s="143" t="s">
        <v>375</v>
      </c>
      <c r="B73" s="143" t="s">
        <v>376</v>
      </c>
      <c r="C73" s="143" t="s">
        <v>370</v>
      </c>
      <c r="D73" t="s">
        <v>377</v>
      </c>
      <c r="E73">
        <v>10</v>
      </c>
    </row>
    <row r="74" spans="1:5" ht="12">
      <c r="A74" s="143" t="s">
        <v>378</v>
      </c>
      <c r="B74" s="143" t="s">
        <v>379</v>
      </c>
      <c r="C74" s="143" t="s">
        <v>370</v>
      </c>
      <c r="D74" t="s">
        <v>377</v>
      </c>
      <c r="E74">
        <v>10</v>
      </c>
    </row>
    <row r="75" spans="1:5" ht="12">
      <c r="A75" s="143" t="s">
        <v>380</v>
      </c>
      <c r="B75" s="143" t="s">
        <v>381</v>
      </c>
      <c r="C75" s="143" t="s">
        <v>370</v>
      </c>
      <c r="D75" t="s">
        <v>382</v>
      </c>
      <c r="E75">
        <v>5</v>
      </c>
    </row>
    <row r="76" spans="1:5" ht="12">
      <c r="A76" s="143" t="s">
        <v>383</v>
      </c>
      <c r="B76" s="143" t="s">
        <v>384</v>
      </c>
      <c r="C76" s="143" t="s">
        <v>370</v>
      </c>
      <c r="D76" t="s">
        <v>805</v>
      </c>
      <c r="E76">
        <v>17</v>
      </c>
    </row>
    <row r="77" spans="1:5" ht="12">
      <c r="A77" s="150" t="s">
        <v>817</v>
      </c>
      <c r="B77" s="143" t="s">
        <v>818</v>
      </c>
      <c r="C77" s="143" t="s">
        <v>370</v>
      </c>
      <c r="D77" t="s">
        <v>377</v>
      </c>
      <c r="E77">
        <v>10</v>
      </c>
    </row>
    <row r="78" spans="1:5" ht="12">
      <c r="A78" s="143" t="s">
        <v>385</v>
      </c>
      <c r="B78" s="143" t="s">
        <v>386</v>
      </c>
      <c r="C78" s="143" t="s">
        <v>370</v>
      </c>
      <c r="D78" t="s">
        <v>377</v>
      </c>
      <c r="E78">
        <v>10</v>
      </c>
    </row>
    <row r="79" spans="1:5" ht="12">
      <c r="A79" s="143" t="s">
        <v>387</v>
      </c>
      <c r="B79" s="143" t="s">
        <v>876</v>
      </c>
      <c r="C79" s="143" t="s">
        <v>370</v>
      </c>
      <c r="D79" t="s">
        <v>301</v>
      </c>
      <c r="E79">
        <v>9</v>
      </c>
    </row>
    <row r="80" spans="1:5" ht="12">
      <c r="A80" s="143" t="s">
        <v>388</v>
      </c>
      <c r="B80" s="143" t="s">
        <v>389</v>
      </c>
      <c r="C80" s="143" t="s">
        <v>370</v>
      </c>
      <c r="D80" t="s">
        <v>301</v>
      </c>
      <c r="E80">
        <v>9</v>
      </c>
    </row>
    <row r="81" spans="1:5" ht="12">
      <c r="A81" s="143" t="s">
        <v>390</v>
      </c>
      <c r="B81" s="143" t="s">
        <v>391</v>
      </c>
      <c r="C81" s="143" t="s">
        <v>370</v>
      </c>
      <c r="D81" t="s">
        <v>253</v>
      </c>
      <c r="E81">
        <v>8</v>
      </c>
    </row>
    <row r="82" spans="1:5" ht="12">
      <c r="A82" s="143" t="s">
        <v>392</v>
      </c>
      <c r="B82" s="143" t="s">
        <v>393</v>
      </c>
      <c r="C82" s="143" t="s">
        <v>370</v>
      </c>
      <c r="D82" t="s">
        <v>301</v>
      </c>
      <c r="E82">
        <v>9</v>
      </c>
    </row>
    <row r="83" spans="1:5" ht="12">
      <c r="A83" s="143" t="s">
        <v>394</v>
      </c>
      <c r="B83" s="143" t="s">
        <v>395</v>
      </c>
      <c r="C83" s="143" t="s">
        <v>370</v>
      </c>
      <c r="D83" t="s">
        <v>301</v>
      </c>
      <c r="E83">
        <v>9</v>
      </c>
    </row>
    <row r="84" spans="1:5" ht="12">
      <c r="A84" s="143" t="s">
        <v>396</v>
      </c>
      <c r="B84" s="143" t="s">
        <v>397</v>
      </c>
      <c r="C84" s="143" t="s">
        <v>370</v>
      </c>
      <c r="D84" t="s">
        <v>301</v>
      </c>
      <c r="E84">
        <v>9</v>
      </c>
    </row>
    <row r="85" spans="1:5" ht="12">
      <c r="A85" s="150" t="s">
        <v>819</v>
      </c>
      <c r="B85" s="143" t="s">
        <v>820</v>
      </c>
      <c r="C85" s="143" t="s">
        <v>370</v>
      </c>
      <c r="D85" t="s">
        <v>301</v>
      </c>
      <c r="E85">
        <v>9</v>
      </c>
    </row>
    <row r="86" spans="1:5" ht="12">
      <c r="A86" s="150" t="s">
        <v>821</v>
      </c>
      <c r="B86" s="143" t="s">
        <v>822</v>
      </c>
      <c r="C86" s="143" t="s">
        <v>370</v>
      </c>
      <c r="D86" t="s">
        <v>301</v>
      </c>
      <c r="E86">
        <v>9</v>
      </c>
    </row>
    <row r="87" spans="1:5" ht="12">
      <c r="A87" s="143" t="s">
        <v>398</v>
      </c>
      <c r="B87" s="143" t="s">
        <v>399</v>
      </c>
      <c r="C87" s="143" t="s">
        <v>370</v>
      </c>
      <c r="D87" t="s">
        <v>244</v>
      </c>
      <c r="E87">
        <v>1</v>
      </c>
    </row>
    <row r="88" spans="1:5" ht="12">
      <c r="A88" s="150" t="s">
        <v>877</v>
      </c>
      <c r="B88" s="143" t="s">
        <v>400</v>
      </c>
      <c r="C88" s="143" t="s">
        <v>370</v>
      </c>
      <c r="D88" t="s">
        <v>301</v>
      </c>
      <c r="E88">
        <v>9</v>
      </c>
    </row>
    <row r="89" spans="1:5" ht="12">
      <c r="A89" s="143" t="s">
        <v>401</v>
      </c>
      <c r="B89" s="143" t="s">
        <v>402</v>
      </c>
      <c r="C89" s="143" t="s">
        <v>403</v>
      </c>
      <c r="D89" t="s">
        <v>280</v>
      </c>
      <c r="E89">
        <v>2</v>
      </c>
    </row>
    <row r="90" spans="1:5" ht="12">
      <c r="A90" s="143" t="s">
        <v>404</v>
      </c>
      <c r="B90" s="143" t="s">
        <v>405</v>
      </c>
      <c r="C90" s="143" t="s">
        <v>403</v>
      </c>
      <c r="D90" t="s">
        <v>823</v>
      </c>
      <c r="E90">
        <v>16</v>
      </c>
    </row>
    <row r="91" spans="1:5" ht="12">
      <c r="A91" s="143" t="s">
        <v>406</v>
      </c>
      <c r="B91" s="143" t="s">
        <v>407</v>
      </c>
      <c r="C91" s="143" t="s">
        <v>403</v>
      </c>
      <c r="D91" t="s">
        <v>280</v>
      </c>
      <c r="E91">
        <v>2</v>
      </c>
    </row>
    <row r="92" spans="1:5" ht="12">
      <c r="A92" s="143" t="s">
        <v>408</v>
      </c>
      <c r="B92" s="143" t="s">
        <v>409</v>
      </c>
      <c r="C92" s="143" t="s">
        <v>403</v>
      </c>
      <c r="D92" t="s">
        <v>823</v>
      </c>
      <c r="E92">
        <v>16</v>
      </c>
    </row>
    <row r="93" spans="1:5" ht="12">
      <c r="A93" s="143" t="s">
        <v>410</v>
      </c>
      <c r="B93" s="143" t="s">
        <v>411</v>
      </c>
      <c r="C93" s="143" t="s">
        <v>403</v>
      </c>
      <c r="D93" t="s">
        <v>823</v>
      </c>
      <c r="E93">
        <v>16</v>
      </c>
    </row>
    <row r="94" spans="1:5" ht="12">
      <c r="A94" s="143" t="s">
        <v>412</v>
      </c>
      <c r="B94" s="143" t="s">
        <v>413</v>
      </c>
      <c r="C94" s="143" t="s">
        <v>403</v>
      </c>
      <c r="D94" t="s">
        <v>430</v>
      </c>
      <c r="E94">
        <v>13</v>
      </c>
    </row>
    <row r="95" spans="1:5" ht="12">
      <c r="A95" s="143" t="s">
        <v>414</v>
      </c>
      <c r="B95" s="143" t="s">
        <v>415</v>
      </c>
      <c r="C95" s="143" t="s">
        <v>403</v>
      </c>
      <c r="D95" t="s">
        <v>280</v>
      </c>
      <c r="E95">
        <v>2</v>
      </c>
    </row>
    <row r="96" spans="1:5" ht="12">
      <c r="A96" s="143" t="s">
        <v>416</v>
      </c>
      <c r="B96" s="143" t="s">
        <v>417</v>
      </c>
      <c r="C96" s="143" t="s">
        <v>403</v>
      </c>
      <c r="D96" t="s">
        <v>280</v>
      </c>
      <c r="E96">
        <v>2</v>
      </c>
    </row>
    <row r="97" spans="1:5" ht="12">
      <c r="A97" s="143" t="s">
        <v>418</v>
      </c>
      <c r="B97" s="143" t="s">
        <v>419</v>
      </c>
      <c r="C97" s="143" t="s">
        <v>403</v>
      </c>
      <c r="D97" t="s">
        <v>280</v>
      </c>
      <c r="E97">
        <v>2</v>
      </c>
    </row>
    <row r="98" spans="1:5" ht="12">
      <c r="A98" s="143" t="s">
        <v>420</v>
      </c>
      <c r="B98" s="143" t="s">
        <v>421</v>
      </c>
      <c r="C98" s="143" t="s">
        <v>403</v>
      </c>
      <c r="D98" t="s">
        <v>280</v>
      </c>
      <c r="E98">
        <v>2</v>
      </c>
    </row>
    <row r="99" spans="1:5" ht="12">
      <c r="A99" s="143" t="s">
        <v>422</v>
      </c>
      <c r="B99" s="143" t="s">
        <v>423</v>
      </c>
      <c r="C99" s="143" t="s">
        <v>403</v>
      </c>
      <c r="D99" t="s">
        <v>280</v>
      </c>
      <c r="E99">
        <v>2</v>
      </c>
    </row>
    <row r="100" spans="1:5" ht="12">
      <c r="A100" s="143" t="s">
        <v>424</v>
      </c>
      <c r="B100" s="143" t="s">
        <v>425</v>
      </c>
      <c r="C100" s="143" t="s">
        <v>403</v>
      </c>
      <c r="D100" t="s">
        <v>823</v>
      </c>
      <c r="E100">
        <v>16</v>
      </c>
    </row>
    <row r="101" spans="1:5" ht="12">
      <c r="A101" s="143" t="s">
        <v>426</v>
      </c>
      <c r="B101" s="143" t="s">
        <v>427</v>
      </c>
      <c r="C101" s="143" t="s">
        <v>403</v>
      </c>
      <c r="D101" t="s">
        <v>280</v>
      </c>
      <c r="E101">
        <v>2</v>
      </c>
    </row>
    <row r="102" spans="1:5" ht="12">
      <c r="A102" s="143" t="s">
        <v>428</v>
      </c>
      <c r="B102" s="143" t="s">
        <v>429</v>
      </c>
      <c r="C102" s="143" t="s">
        <v>403</v>
      </c>
      <c r="D102" t="s">
        <v>445</v>
      </c>
      <c r="E102">
        <v>15</v>
      </c>
    </row>
    <row r="103" spans="1:5" ht="12">
      <c r="A103" s="143" t="s">
        <v>431</v>
      </c>
      <c r="B103" s="143" t="s">
        <v>432</v>
      </c>
      <c r="C103" s="143" t="s">
        <v>403</v>
      </c>
      <c r="D103" t="s">
        <v>430</v>
      </c>
      <c r="E103">
        <v>13</v>
      </c>
    </row>
    <row r="104" spans="1:5" ht="12">
      <c r="A104" s="150" t="s">
        <v>824</v>
      </c>
      <c r="B104" s="143" t="s">
        <v>825</v>
      </c>
      <c r="C104" s="143" t="s">
        <v>403</v>
      </c>
      <c r="D104" t="s">
        <v>430</v>
      </c>
      <c r="E104">
        <v>13</v>
      </c>
    </row>
    <row r="105" spans="1:5" ht="12">
      <c r="A105" s="143" t="s">
        <v>433</v>
      </c>
      <c r="B105" s="143" t="s">
        <v>434</v>
      </c>
      <c r="C105" s="143" t="s">
        <v>403</v>
      </c>
      <c r="D105" t="s">
        <v>280</v>
      </c>
      <c r="E105">
        <v>2</v>
      </c>
    </row>
    <row r="106" spans="1:5" ht="12">
      <c r="A106" s="143" t="s">
        <v>435</v>
      </c>
      <c r="B106" s="143" t="s">
        <v>436</v>
      </c>
      <c r="C106" s="143" t="s">
        <v>403</v>
      </c>
      <c r="D106" t="s">
        <v>244</v>
      </c>
      <c r="E106">
        <v>1</v>
      </c>
    </row>
    <row r="107" spans="1:5" ht="12">
      <c r="A107" s="143" t="s">
        <v>437</v>
      </c>
      <c r="B107" s="143" t="s">
        <v>438</v>
      </c>
      <c r="C107" s="143" t="s">
        <v>403</v>
      </c>
      <c r="D107" t="s">
        <v>430</v>
      </c>
      <c r="E107">
        <v>13</v>
      </c>
    </row>
    <row r="108" spans="1:5" ht="12">
      <c r="A108" s="143" t="s">
        <v>439</v>
      </c>
      <c r="B108" s="143" t="s">
        <v>440</v>
      </c>
      <c r="C108" s="143" t="s">
        <v>403</v>
      </c>
      <c r="D108" t="s">
        <v>430</v>
      </c>
      <c r="E108">
        <v>13</v>
      </c>
    </row>
    <row r="109" spans="1:5" ht="12">
      <c r="A109" s="143" t="s">
        <v>441</v>
      </c>
      <c r="B109" s="143" t="s">
        <v>442</v>
      </c>
      <c r="C109" s="143" t="s">
        <v>403</v>
      </c>
      <c r="D109" t="s">
        <v>430</v>
      </c>
      <c r="E109">
        <v>13</v>
      </c>
    </row>
    <row r="110" spans="1:5" ht="12">
      <c r="A110" s="143" t="s">
        <v>443</v>
      </c>
      <c r="B110" s="143" t="s">
        <v>444</v>
      </c>
      <c r="C110" s="143" t="s">
        <v>403</v>
      </c>
      <c r="D110" t="s">
        <v>445</v>
      </c>
      <c r="E110">
        <v>15</v>
      </c>
    </row>
    <row r="111" spans="1:5" ht="12">
      <c r="A111" s="143" t="s">
        <v>446</v>
      </c>
      <c r="B111" s="143" t="s">
        <v>447</v>
      </c>
      <c r="C111" s="143" t="s">
        <v>403</v>
      </c>
      <c r="D111" t="s">
        <v>430</v>
      </c>
      <c r="E111">
        <v>13</v>
      </c>
    </row>
    <row r="112" spans="1:5" ht="12">
      <c r="A112" s="143" t="s">
        <v>448</v>
      </c>
      <c r="B112" s="143" t="s">
        <v>449</v>
      </c>
      <c r="C112" s="143" t="s">
        <v>403</v>
      </c>
      <c r="D112" t="s">
        <v>280</v>
      </c>
      <c r="E112">
        <v>2</v>
      </c>
    </row>
    <row r="113" spans="1:5" ht="12">
      <c r="A113" s="143" t="s">
        <v>450</v>
      </c>
      <c r="B113" s="143" t="s">
        <v>451</v>
      </c>
      <c r="C113" s="143" t="s">
        <v>403</v>
      </c>
      <c r="D113" t="s">
        <v>430</v>
      </c>
      <c r="E113">
        <v>13</v>
      </c>
    </row>
    <row r="114" spans="1:5" ht="12">
      <c r="A114" s="143" t="s">
        <v>452</v>
      </c>
      <c r="B114" s="143" t="s">
        <v>453</v>
      </c>
      <c r="C114" s="143" t="s">
        <v>403</v>
      </c>
      <c r="D114" t="s">
        <v>280</v>
      </c>
      <c r="E114">
        <v>2</v>
      </c>
    </row>
    <row r="115" spans="1:5" ht="12">
      <c r="A115" s="143" t="s">
        <v>454</v>
      </c>
      <c r="B115" s="143" t="s">
        <v>455</v>
      </c>
      <c r="C115" s="143" t="s">
        <v>403</v>
      </c>
      <c r="D115" t="s">
        <v>280</v>
      </c>
      <c r="E115">
        <v>2</v>
      </c>
    </row>
    <row r="116" spans="1:5" ht="12">
      <c r="A116" s="143" t="s">
        <v>456</v>
      </c>
      <c r="B116" s="143" t="s">
        <v>457</v>
      </c>
      <c r="C116" s="143" t="s">
        <v>403</v>
      </c>
      <c r="D116" t="s">
        <v>280</v>
      </c>
      <c r="E116">
        <v>2</v>
      </c>
    </row>
    <row r="117" spans="1:5" ht="12">
      <c r="A117" s="143" t="s">
        <v>458</v>
      </c>
      <c r="B117" s="143" t="s">
        <v>459</v>
      </c>
      <c r="C117" s="143" t="s">
        <v>403</v>
      </c>
      <c r="D117" t="s">
        <v>280</v>
      </c>
      <c r="E117">
        <v>2</v>
      </c>
    </row>
    <row r="118" spans="1:5" ht="12">
      <c r="A118" s="143" t="s">
        <v>460</v>
      </c>
      <c r="B118" s="143" t="s">
        <v>461</v>
      </c>
      <c r="C118" s="143" t="s">
        <v>403</v>
      </c>
      <c r="D118" t="s">
        <v>280</v>
      </c>
      <c r="E118">
        <v>2</v>
      </c>
    </row>
    <row r="119" spans="1:5" ht="12">
      <c r="A119" s="143" t="s">
        <v>462</v>
      </c>
      <c r="B119" s="143" t="s">
        <v>463</v>
      </c>
      <c r="C119" s="143" t="s">
        <v>403</v>
      </c>
      <c r="D119" t="s">
        <v>280</v>
      </c>
      <c r="E119">
        <v>2</v>
      </c>
    </row>
    <row r="120" spans="1:5" ht="12">
      <c r="A120" s="143" t="s">
        <v>464</v>
      </c>
      <c r="B120" s="143" t="s">
        <v>465</v>
      </c>
      <c r="C120" s="143" t="s">
        <v>403</v>
      </c>
      <c r="D120" t="s">
        <v>280</v>
      </c>
      <c r="E120">
        <v>2</v>
      </c>
    </row>
    <row r="121" spans="1:5" ht="12">
      <c r="A121" s="143" t="s">
        <v>466</v>
      </c>
      <c r="B121" s="143" t="s">
        <v>467</v>
      </c>
      <c r="C121" s="143" t="s">
        <v>403</v>
      </c>
      <c r="D121" t="s">
        <v>430</v>
      </c>
      <c r="E121">
        <v>13</v>
      </c>
    </row>
    <row r="122" spans="1:5" ht="12">
      <c r="A122" s="143" t="s">
        <v>468</v>
      </c>
      <c r="B122" s="143" t="s">
        <v>469</v>
      </c>
      <c r="C122" s="143" t="s">
        <v>403</v>
      </c>
      <c r="D122" t="s">
        <v>280</v>
      </c>
      <c r="E122">
        <v>2</v>
      </c>
    </row>
    <row r="123" spans="1:5" ht="12">
      <c r="A123" s="143" t="s">
        <v>470</v>
      </c>
      <c r="B123" s="143" t="s">
        <v>471</v>
      </c>
      <c r="C123" s="143" t="s">
        <v>403</v>
      </c>
      <c r="D123" t="s">
        <v>280</v>
      </c>
      <c r="E123">
        <v>2</v>
      </c>
    </row>
    <row r="124" spans="1:5" ht="12">
      <c r="A124" s="150" t="s">
        <v>826</v>
      </c>
      <c r="B124" s="143" t="s">
        <v>827</v>
      </c>
      <c r="C124" s="143" t="s">
        <v>403</v>
      </c>
      <c r="D124" t="s">
        <v>280</v>
      </c>
      <c r="E124">
        <v>2</v>
      </c>
    </row>
    <row r="125" spans="1:5" ht="12">
      <c r="A125" s="143" t="s">
        <v>472</v>
      </c>
      <c r="B125" s="143" t="s">
        <v>473</v>
      </c>
      <c r="C125" s="143" t="s">
        <v>403</v>
      </c>
      <c r="D125" t="s">
        <v>280</v>
      </c>
      <c r="E125">
        <v>2</v>
      </c>
    </row>
    <row r="126" spans="1:5" ht="12">
      <c r="A126" s="143" t="s">
        <v>474</v>
      </c>
      <c r="B126" s="143" t="s">
        <v>475</v>
      </c>
      <c r="C126" s="143" t="s">
        <v>403</v>
      </c>
      <c r="D126" t="s">
        <v>430</v>
      </c>
      <c r="E126">
        <v>13</v>
      </c>
    </row>
    <row r="127" spans="1:5" ht="12">
      <c r="A127" s="143" t="s">
        <v>476</v>
      </c>
      <c r="B127" s="143" t="s">
        <v>477</v>
      </c>
      <c r="C127" s="143" t="s">
        <v>403</v>
      </c>
      <c r="D127" t="s">
        <v>430</v>
      </c>
      <c r="E127">
        <v>13</v>
      </c>
    </row>
    <row r="128" spans="1:5" ht="12">
      <c r="A128" s="143" t="s">
        <v>478</v>
      </c>
      <c r="B128" s="143" t="s">
        <v>479</v>
      </c>
      <c r="C128" s="143" t="s">
        <v>403</v>
      </c>
      <c r="D128" t="s">
        <v>430</v>
      </c>
      <c r="E128">
        <v>13</v>
      </c>
    </row>
    <row r="129" spans="1:5" ht="12">
      <c r="A129" s="143" t="s">
        <v>480</v>
      </c>
      <c r="B129" s="143" t="s">
        <v>481</v>
      </c>
      <c r="C129" s="143" t="s">
        <v>403</v>
      </c>
      <c r="D129" t="s">
        <v>430</v>
      </c>
      <c r="E129">
        <v>13</v>
      </c>
    </row>
    <row r="130" spans="1:5" ht="12">
      <c r="A130" s="143" t="s">
        <v>482</v>
      </c>
      <c r="B130" s="143" t="s">
        <v>483</v>
      </c>
      <c r="C130" s="143" t="s">
        <v>403</v>
      </c>
      <c r="D130" t="s">
        <v>430</v>
      </c>
      <c r="E130">
        <v>13</v>
      </c>
    </row>
    <row r="131" spans="1:5" ht="12">
      <c r="A131" s="143" t="s">
        <v>484</v>
      </c>
      <c r="B131" s="143" t="s">
        <v>485</v>
      </c>
      <c r="C131" s="143" t="s">
        <v>403</v>
      </c>
      <c r="D131" t="s">
        <v>280</v>
      </c>
      <c r="E131">
        <v>2</v>
      </c>
    </row>
    <row r="132" spans="1:5" ht="12">
      <c r="A132" s="143" t="s">
        <v>486</v>
      </c>
      <c r="B132" s="143" t="s">
        <v>487</v>
      </c>
      <c r="C132" s="143" t="s">
        <v>403</v>
      </c>
      <c r="D132" s="143" t="s">
        <v>430</v>
      </c>
      <c r="E132">
        <v>13</v>
      </c>
    </row>
    <row r="133" spans="1:5" ht="12">
      <c r="A133" s="143" t="s">
        <v>488</v>
      </c>
      <c r="B133" s="143" t="s">
        <v>489</v>
      </c>
      <c r="C133" s="143" t="s">
        <v>403</v>
      </c>
      <c r="D133" t="s">
        <v>430</v>
      </c>
      <c r="E133">
        <v>13</v>
      </c>
    </row>
    <row r="134" spans="1:5" ht="12">
      <c r="A134" s="143" t="s">
        <v>490</v>
      </c>
      <c r="B134" s="143" t="s">
        <v>491</v>
      </c>
      <c r="C134" s="143" t="s">
        <v>403</v>
      </c>
      <c r="D134" t="s">
        <v>280</v>
      </c>
      <c r="E134">
        <v>2</v>
      </c>
    </row>
    <row r="135" spans="1:5" ht="12">
      <c r="A135" s="143" t="s">
        <v>492</v>
      </c>
      <c r="B135" s="143" t="s">
        <v>493</v>
      </c>
      <c r="C135" s="143" t="s">
        <v>403</v>
      </c>
      <c r="D135" t="s">
        <v>280</v>
      </c>
      <c r="E135">
        <v>2</v>
      </c>
    </row>
    <row r="136" spans="1:5" ht="12">
      <c r="A136" s="143" t="s">
        <v>494</v>
      </c>
      <c r="B136" s="143" t="s">
        <v>495</v>
      </c>
      <c r="C136" s="143" t="s">
        <v>403</v>
      </c>
      <c r="D136" t="s">
        <v>823</v>
      </c>
      <c r="E136">
        <v>16</v>
      </c>
    </row>
    <row r="137" spans="1:5" ht="12">
      <c r="A137" s="143" t="s">
        <v>496</v>
      </c>
      <c r="B137" s="143" t="s">
        <v>497</v>
      </c>
      <c r="C137" s="143" t="s">
        <v>403</v>
      </c>
      <c r="D137" t="s">
        <v>430</v>
      </c>
      <c r="E137">
        <v>13</v>
      </c>
    </row>
    <row r="138" spans="1:5" ht="12">
      <c r="A138" s="143" t="s">
        <v>498</v>
      </c>
      <c r="B138" s="143" t="s">
        <v>499</v>
      </c>
      <c r="C138" s="143" t="s">
        <v>403</v>
      </c>
      <c r="D138" t="s">
        <v>803</v>
      </c>
      <c r="E138">
        <v>11</v>
      </c>
    </row>
    <row r="139" spans="1:5" ht="12">
      <c r="A139" s="150" t="s">
        <v>878</v>
      </c>
      <c r="B139" s="143" t="s">
        <v>500</v>
      </c>
      <c r="C139" s="143" t="s">
        <v>403</v>
      </c>
      <c r="D139" t="s">
        <v>280</v>
      </c>
      <c r="E139">
        <v>2</v>
      </c>
    </row>
    <row r="140" spans="1:5" ht="12">
      <c r="A140" s="150" t="s">
        <v>828</v>
      </c>
      <c r="B140" s="143" t="s">
        <v>829</v>
      </c>
      <c r="C140" s="143" t="s">
        <v>403</v>
      </c>
      <c r="D140" t="s">
        <v>805</v>
      </c>
      <c r="E140">
        <v>17</v>
      </c>
    </row>
    <row r="141" spans="1:5" ht="12">
      <c r="A141" s="143" t="s">
        <v>501</v>
      </c>
      <c r="B141" s="143" t="s">
        <v>502</v>
      </c>
      <c r="C141" s="143" t="s">
        <v>403</v>
      </c>
      <c r="D141" t="s">
        <v>823</v>
      </c>
      <c r="E141">
        <v>16</v>
      </c>
    </row>
    <row r="142" spans="1:5" ht="12">
      <c r="A142" s="143" t="s">
        <v>503</v>
      </c>
      <c r="B142" s="143" t="s">
        <v>504</v>
      </c>
      <c r="C142" s="143" t="s">
        <v>403</v>
      </c>
      <c r="D142" t="s">
        <v>430</v>
      </c>
      <c r="E142">
        <v>13</v>
      </c>
    </row>
    <row r="143" spans="1:5" ht="12">
      <c r="A143" s="143" t="s">
        <v>505</v>
      </c>
      <c r="B143" s="143" t="s">
        <v>506</v>
      </c>
      <c r="C143" s="143" t="s">
        <v>403</v>
      </c>
      <c r="D143" t="s">
        <v>280</v>
      </c>
      <c r="E143">
        <v>2</v>
      </c>
    </row>
    <row r="144" spans="1:5" ht="12">
      <c r="A144" s="150" t="s">
        <v>830</v>
      </c>
      <c r="B144" s="143" t="s">
        <v>831</v>
      </c>
      <c r="C144" s="143" t="s">
        <v>403</v>
      </c>
      <c r="D144" t="s">
        <v>430</v>
      </c>
      <c r="E144">
        <v>13</v>
      </c>
    </row>
    <row r="145" spans="1:5" ht="12">
      <c r="A145" s="143" t="s">
        <v>507</v>
      </c>
      <c r="B145" s="143" t="s">
        <v>508</v>
      </c>
      <c r="C145" s="143" t="s">
        <v>403</v>
      </c>
      <c r="D145" t="s">
        <v>430</v>
      </c>
      <c r="E145">
        <v>13</v>
      </c>
    </row>
    <row r="146" spans="1:5" ht="12">
      <c r="A146" s="143" t="s">
        <v>509</v>
      </c>
      <c r="B146" s="143" t="s">
        <v>510</v>
      </c>
      <c r="C146" s="143" t="s">
        <v>403</v>
      </c>
      <c r="D146" t="s">
        <v>823</v>
      </c>
      <c r="E146">
        <v>16</v>
      </c>
    </row>
    <row r="147" spans="1:5" ht="12">
      <c r="A147" s="150" t="s">
        <v>832</v>
      </c>
      <c r="B147" s="143" t="s">
        <v>510</v>
      </c>
      <c r="C147" s="143" t="s">
        <v>403</v>
      </c>
      <c r="D147" t="s">
        <v>823</v>
      </c>
      <c r="E147">
        <v>16</v>
      </c>
    </row>
    <row r="148" spans="1:5" ht="12">
      <c r="A148" s="143" t="s">
        <v>511</v>
      </c>
      <c r="B148" s="143" t="s">
        <v>512</v>
      </c>
      <c r="C148" s="143" t="s">
        <v>403</v>
      </c>
      <c r="D148" t="s">
        <v>430</v>
      </c>
      <c r="E148">
        <v>13</v>
      </c>
    </row>
    <row r="149" spans="1:5" ht="12">
      <c r="A149" s="143" t="s">
        <v>513</v>
      </c>
      <c r="B149" s="143" t="s">
        <v>514</v>
      </c>
      <c r="C149" s="143" t="s">
        <v>403</v>
      </c>
      <c r="D149" t="s">
        <v>823</v>
      </c>
      <c r="E149">
        <v>16</v>
      </c>
    </row>
    <row r="150" spans="1:5" ht="12">
      <c r="A150" s="143" t="s">
        <v>515</v>
      </c>
      <c r="B150" s="143" t="s">
        <v>516</v>
      </c>
      <c r="C150" s="143" t="s">
        <v>403</v>
      </c>
      <c r="D150" t="s">
        <v>430</v>
      </c>
      <c r="E150">
        <v>13</v>
      </c>
    </row>
    <row r="151" spans="1:5" ht="12">
      <c r="A151" s="143" t="s">
        <v>517</v>
      </c>
      <c r="B151" s="143" t="s">
        <v>518</v>
      </c>
      <c r="C151" s="143" t="s">
        <v>403</v>
      </c>
      <c r="D151" t="s">
        <v>430</v>
      </c>
      <c r="E151">
        <v>13</v>
      </c>
    </row>
    <row r="152" spans="1:5" ht="12">
      <c r="A152" s="143" t="s">
        <v>519</v>
      </c>
      <c r="B152" s="143" t="s">
        <v>520</v>
      </c>
      <c r="C152" s="143" t="s">
        <v>403</v>
      </c>
      <c r="D152" t="s">
        <v>430</v>
      </c>
      <c r="E152">
        <v>13</v>
      </c>
    </row>
    <row r="153" spans="1:5" ht="12">
      <c r="A153" s="143" t="s">
        <v>521</v>
      </c>
      <c r="B153" s="143" t="s">
        <v>522</v>
      </c>
      <c r="C153" s="143" t="s">
        <v>403</v>
      </c>
      <c r="D153" t="s">
        <v>430</v>
      </c>
      <c r="E153">
        <v>13</v>
      </c>
    </row>
    <row r="154" spans="1:5" ht="12">
      <c r="A154" s="150" t="s">
        <v>833</v>
      </c>
      <c r="B154" s="143" t="s">
        <v>834</v>
      </c>
      <c r="C154" s="143" t="s">
        <v>403</v>
      </c>
      <c r="D154" t="s">
        <v>823</v>
      </c>
      <c r="E154">
        <v>16</v>
      </c>
    </row>
    <row r="155" spans="1:5" ht="12">
      <c r="A155" s="143" t="s">
        <v>523</v>
      </c>
      <c r="B155" s="143" t="s">
        <v>524</v>
      </c>
      <c r="C155" s="143" t="s">
        <v>403</v>
      </c>
      <c r="D155" t="s">
        <v>823</v>
      </c>
      <c r="E155">
        <v>16</v>
      </c>
    </row>
    <row r="156" spans="1:5" ht="12">
      <c r="A156" s="143" t="s">
        <v>525</v>
      </c>
      <c r="B156" s="143" t="s">
        <v>279</v>
      </c>
      <c r="C156" s="143" t="s">
        <v>403</v>
      </c>
      <c r="D156" t="s">
        <v>445</v>
      </c>
      <c r="E156">
        <v>15</v>
      </c>
    </row>
    <row r="157" spans="1:5" ht="12">
      <c r="A157" s="143" t="s">
        <v>526</v>
      </c>
      <c r="B157" s="143" t="s">
        <v>527</v>
      </c>
      <c r="C157" s="143" t="s">
        <v>403</v>
      </c>
      <c r="D157" t="s">
        <v>280</v>
      </c>
      <c r="E157">
        <v>2</v>
      </c>
    </row>
    <row r="158" spans="1:5" ht="12">
      <c r="A158" s="143" t="s">
        <v>528</v>
      </c>
      <c r="B158" s="143" t="s">
        <v>529</v>
      </c>
      <c r="C158" s="143" t="s">
        <v>403</v>
      </c>
      <c r="D158" t="s">
        <v>430</v>
      </c>
      <c r="E158">
        <v>13</v>
      </c>
    </row>
    <row r="159" spans="1:5" ht="12">
      <c r="A159" s="150" t="s">
        <v>835</v>
      </c>
      <c r="B159" s="143" t="s">
        <v>836</v>
      </c>
      <c r="C159" s="143" t="s">
        <v>403</v>
      </c>
      <c r="D159" t="s">
        <v>430</v>
      </c>
      <c r="E159">
        <v>13</v>
      </c>
    </row>
    <row r="160" spans="1:5" ht="12">
      <c r="A160" s="143" t="s">
        <v>530</v>
      </c>
      <c r="B160" s="143" t="s">
        <v>531</v>
      </c>
      <c r="C160" s="143" t="s">
        <v>403</v>
      </c>
      <c r="D160" t="s">
        <v>430</v>
      </c>
      <c r="E160">
        <v>13</v>
      </c>
    </row>
    <row r="161" spans="1:5" ht="12">
      <c r="A161" s="143" t="s">
        <v>532</v>
      </c>
      <c r="B161" s="143" t="s">
        <v>533</v>
      </c>
      <c r="C161" s="143" t="s">
        <v>403</v>
      </c>
      <c r="D161" t="s">
        <v>823</v>
      </c>
      <c r="E161">
        <v>16</v>
      </c>
    </row>
    <row r="162" spans="1:5" ht="12">
      <c r="A162" s="143" t="s">
        <v>534</v>
      </c>
      <c r="B162" s="143" t="s">
        <v>535</v>
      </c>
      <c r="C162" s="143" t="s">
        <v>403</v>
      </c>
      <c r="D162" t="s">
        <v>280</v>
      </c>
      <c r="E162">
        <v>2</v>
      </c>
    </row>
    <row r="163" spans="1:5" ht="12">
      <c r="A163" s="143" t="s">
        <v>536</v>
      </c>
      <c r="B163" s="143" t="s">
        <v>537</v>
      </c>
      <c r="C163" s="143" t="s">
        <v>403</v>
      </c>
      <c r="D163" t="s">
        <v>280</v>
      </c>
      <c r="E163">
        <v>2</v>
      </c>
    </row>
    <row r="164" spans="1:5" ht="12">
      <c r="A164" s="143" t="s">
        <v>538</v>
      </c>
      <c r="B164" s="143" t="s">
        <v>539</v>
      </c>
      <c r="C164" s="143" t="s">
        <v>403</v>
      </c>
      <c r="D164" t="s">
        <v>244</v>
      </c>
      <c r="E164">
        <v>1</v>
      </c>
    </row>
    <row r="165" spans="1:5" ht="12">
      <c r="A165" s="143" t="s">
        <v>540</v>
      </c>
      <c r="B165" s="143" t="s">
        <v>541</v>
      </c>
      <c r="C165" s="143" t="s">
        <v>403</v>
      </c>
      <c r="D165" t="s">
        <v>280</v>
      </c>
      <c r="E165">
        <v>2</v>
      </c>
    </row>
    <row r="166" spans="1:5" ht="12">
      <c r="A166" s="143" t="s">
        <v>542</v>
      </c>
      <c r="B166" s="143" t="s">
        <v>543</v>
      </c>
      <c r="C166" s="143" t="s">
        <v>403</v>
      </c>
      <c r="D166" t="s">
        <v>244</v>
      </c>
      <c r="E166">
        <v>1</v>
      </c>
    </row>
    <row r="167" spans="1:5" ht="12">
      <c r="A167" s="143" t="s">
        <v>544</v>
      </c>
      <c r="B167" s="143" t="s">
        <v>545</v>
      </c>
      <c r="C167" s="143" t="s">
        <v>403</v>
      </c>
      <c r="D167" t="s">
        <v>244</v>
      </c>
      <c r="E167">
        <v>1</v>
      </c>
    </row>
    <row r="168" spans="1:5" ht="12">
      <c r="A168" s="143" t="s">
        <v>546</v>
      </c>
      <c r="B168" s="143" t="s">
        <v>547</v>
      </c>
      <c r="C168" s="143" t="s">
        <v>403</v>
      </c>
      <c r="D168" t="s">
        <v>244</v>
      </c>
      <c r="E168">
        <v>1</v>
      </c>
    </row>
    <row r="169" spans="1:5" ht="12">
      <c r="A169" s="143" t="s">
        <v>548</v>
      </c>
      <c r="B169" s="143" t="s">
        <v>549</v>
      </c>
      <c r="C169" s="143" t="s">
        <v>403</v>
      </c>
      <c r="D169" t="s">
        <v>244</v>
      </c>
      <c r="E169">
        <v>1</v>
      </c>
    </row>
    <row r="170" spans="1:5" ht="12">
      <c r="A170" s="143" t="s">
        <v>550</v>
      </c>
      <c r="B170" s="143" t="s">
        <v>551</v>
      </c>
      <c r="C170" s="143" t="s">
        <v>552</v>
      </c>
      <c r="D170" t="s">
        <v>823</v>
      </c>
      <c r="E170">
        <v>16</v>
      </c>
    </row>
    <row r="171" spans="1:5" ht="12">
      <c r="A171" s="143" t="s">
        <v>553</v>
      </c>
      <c r="B171" s="143" t="s">
        <v>554</v>
      </c>
      <c r="C171" s="143" t="s">
        <v>552</v>
      </c>
      <c r="D171" t="s">
        <v>823</v>
      </c>
      <c r="E171">
        <v>16</v>
      </c>
    </row>
    <row r="172" spans="1:5" ht="12">
      <c r="A172" s="143" t="s">
        <v>555</v>
      </c>
      <c r="B172" s="143" t="s">
        <v>556</v>
      </c>
      <c r="C172" s="143" t="s">
        <v>403</v>
      </c>
      <c r="D172" t="s">
        <v>244</v>
      </c>
      <c r="E172">
        <v>1</v>
      </c>
    </row>
    <row r="173" spans="1:5" ht="12">
      <c r="A173" s="143" t="s">
        <v>557</v>
      </c>
      <c r="B173" s="143" t="s">
        <v>558</v>
      </c>
      <c r="C173" s="143" t="s">
        <v>403</v>
      </c>
      <c r="D173" s="143" t="s">
        <v>805</v>
      </c>
      <c r="E173">
        <v>17</v>
      </c>
    </row>
    <row r="174" spans="1:5" ht="12">
      <c r="A174" s="143" t="s">
        <v>559</v>
      </c>
      <c r="B174" s="143" t="s">
        <v>560</v>
      </c>
      <c r="C174" s="143" t="s">
        <v>552</v>
      </c>
      <c r="D174" t="s">
        <v>253</v>
      </c>
      <c r="E174">
        <v>8</v>
      </c>
    </row>
    <row r="175" spans="1:5" ht="12">
      <c r="A175" s="143" t="s">
        <v>561</v>
      </c>
      <c r="B175" s="143" t="s">
        <v>562</v>
      </c>
      <c r="C175" s="143" t="s">
        <v>552</v>
      </c>
      <c r="D175" t="s">
        <v>377</v>
      </c>
      <c r="E175">
        <v>10</v>
      </c>
    </row>
    <row r="176" spans="1:5" ht="12">
      <c r="A176" s="143" t="s">
        <v>563</v>
      </c>
      <c r="B176" s="143" t="s">
        <v>564</v>
      </c>
      <c r="C176" s="143" t="s">
        <v>552</v>
      </c>
      <c r="D176" t="s">
        <v>875</v>
      </c>
      <c r="E176">
        <v>12</v>
      </c>
    </row>
    <row r="177" spans="1:5" ht="12">
      <c r="A177" s="143" t="s">
        <v>565</v>
      </c>
      <c r="B177" s="143" t="s">
        <v>566</v>
      </c>
      <c r="C177" s="143" t="s">
        <v>552</v>
      </c>
      <c r="D177" t="s">
        <v>875</v>
      </c>
      <c r="E177">
        <v>12</v>
      </c>
    </row>
    <row r="178" spans="1:5" ht="12">
      <c r="A178" s="150" t="s">
        <v>837</v>
      </c>
      <c r="B178" s="143" t="s">
        <v>838</v>
      </c>
      <c r="C178" s="143" t="s">
        <v>552</v>
      </c>
      <c r="D178" t="s">
        <v>280</v>
      </c>
      <c r="E178">
        <v>2</v>
      </c>
    </row>
    <row r="179" spans="1:5" ht="12">
      <c r="A179" s="143" t="s">
        <v>567</v>
      </c>
      <c r="B179" s="143" t="s">
        <v>568</v>
      </c>
      <c r="C179" s="143" t="s">
        <v>552</v>
      </c>
      <c r="D179" t="s">
        <v>244</v>
      </c>
      <c r="E179">
        <v>1</v>
      </c>
    </row>
    <row r="180" spans="1:5" ht="12">
      <c r="A180" s="143" t="s">
        <v>569</v>
      </c>
      <c r="B180" s="143" t="s">
        <v>570</v>
      </c>
      <c r="C180" s="143" t="s">
        <v>552</v>
      </c>
      <c r="D180" t="s">
        <v>253</v>
      </c>
      <c r="E180">
        <v>8</v>
      </c>
    </row>
    <row r="181" spans="1:5" ht="12">
      <c r="A181" s="143" t="s">
        <v>571</v>
      </c>
      <c r="B181" s="143" t="s">
        <v>572</v>
      </c>
      <c r="C181" s="143" t="s">
        <v>552</v>
      </c>
      <c r="D181" t="s">
        <v>253</v>
      </c>
      <c r="E181">
        <v>8</v>
      </c>
    </row>
    <row r="182" spans="1:5" ht="12">
      <c r="A182" s="143" t="s">
        <v>573</v>
      </c>
      <c r="B182" s="143" t="s">
        <v>574</v>
      </c>
      <c r="C182" s="143" t="s">
        <v>552</v>
      </c>
      <c r="D182" t="s">
        <v>253</v>
      </c>
      <c r="E182">
        <v>8</v>
      </c>
    </row>
    <row r="183" spans="1:5" ht="12">
      <c r="A183" s="143" t="s">
        <v>575</v>
      </c>
      <c r="B183" s="143" t="s">
        <v>576</v>
      </c>
      <c r="C183" s="143" t="s">
        <v>552</v>
      </c>
      <c r="D183" t="s">
        <v>253</v>
      </c>
      <c r="E183">
        <v>8</v>
      </c>
    </row>
    <row r="184" spans="1:5" ht="12">
      <c r="A184" s="150" t="s">
        <v>839</v>
      </c>
      <c r="B184" s="143" t="s">
        <v>840</v>
      </c>
      <c r="C184" s="143" t="s">
        <v>552</v>
      </c>
      <c r="D184" t="s">
        <v>301</v>
      </c>
      <c r="E184">
        <v>9</v>
      </c>
    </row>
    <row r="185" spans="1:5" ht="12">
      <c r="A185" s="143" t="s">
        <v>577</v>
      </c>
      <c r="B185" s="143" t="s">
        <v>578</v>
      </c>
      <c r="C185" s="143" t="s">
        <v>552</v>
      </c>
      <c r="D185" t="s">
        <v>253</v>
      </c>
      <c r="E185">
        <v>8</v>
      </c>
    </row>
    <row r="186" spans="1:5" ht="12">
      <c r="A186" s="143" t="s">
        <v>579</v>
      </c>
      <c r="B186" s="143" t="s">
        <v>580</v>
      </c>
      <c r="C186" s="143" t="s">
        <v>552</v>
      </c>
      <c r="D186" t="s">
        <v>253</v>
      </c>
      <c r="E186">
        <v>8</v>
      </c>
    </row>
    <row r="187" spans="1:5" ht="12">
      <c r="A187" s="143" t="s">
        <v>581</v>
      </c>
      <c r="B187" s="143" t="s">
        <v>582</v>
      </c>
      <c r="C187" s="143" t="s">
        <v>552</v>
      </c>
      <c r="D187" t="s">
        <v>253</v>
      </c>
      <c r="E187">
        <v>8</v>
      </c>
    </row>
    <row r="188" spans="1:5" ht="12">
      <c r="A188" s="143" t="s">
        <v>583</v>
      </c>
      <c r="B188" s="143" t="s">
        <v>584</v>
      </c>
      <c r="C188" s="143" t="s">
        <v>552</v>
      </c>
      <c r="D188" t="s">
        <v>253</v>
      </c>
      <c r="E188">
        <v>8</v>
      </c>
    </row>
    <row r="189" spans="1:5" ht="12">
      <c r="A189" s="143" t="s">
        <v>585</v>
      </c>
      <c r="B189" s="143" t="s">
        <v>586</v>
      </c>
      <c r="C189" s="143" t="s">
        <v>552</v>
      </c>
      <c r="D189" t="s">
        <v>253</v>
      </c>
      <c r="E189">
        <v>8</v>
      </c>
    </row>
    <row r="190" spans="1:5" ht="12">
      <c r="A190" s="143" t="s">
        <v>587</v>
      </c>
      <c r="B190" s="143" t="s">
        <v>588</v>
      </c>
      <c r="C190" s="143" t="s">
        <v>552</v>
      </c>
      <c r="D190" t="s">
        <v>253</v>
      </c>
      <c r="E190">
        <v>8</v>
      </c>
    </row>
    <row r="191" spans="1:5" ht="12">
      <c r="A191" s="150" t="s">
        <v>841</v>
      </c>
      <c r="B191" s="143" t="s">
        <v>842</v>
      </c>
      <c r="C191" s="143" t="s">
        <v>552</v>
      </c>
      <c r="D191" t="s">
        <v>301</v>
      </c>
      <c r="E191">
        <v>9</v>
      </c>
    </row>
    <row r="192" spans="1:5" ht="12">
      <c r="A192" s="143" t="s">
        <v>589</v>
      </c>
      <c r="B192" s="143" t="s">
        <v>590</v>
      </c>
      <c r="C192" s="143" t="s">
        <v>552</v>
      </c>
      <c r="D192" t="s">
        <v>301</v>
      </c>
      <c r="E192">
        <v>9</v>
      </c>
    </row>
    <row r="193" spans="1:5" ht="12">
      <c r="A193" s="143" t="s">
        <v>591</v>
      </c>
      <c r="B193" s="143" t="s">
        <v>377</v>
      </c>
      <c r="C193" s="143" t="s">
        <v>552</v>
      </c>
      <c r="D193" t="s">
        <v>377</v>
      </c>
      <c r="E193">
        <v>10</v>
      </c>
    </row>
    <row r="194" spans="1:5" ht="12">
      <c r="A194" s="143" t="s">
        <v>592</v>
      </c>
      <c r="B194" s="143" t="s">
        <v>593</v>
      </c>
      <c r="C194" s="143" t="s">
        <v>552</v>
      </c>
      <c r="D194" t="s">
        <v>253</v>
      </c>
      <c r="E194">
        <v>8</v>
      </c>
    </row>
    <row r="195" spans="1:5" ht="12">
      <c r="A195" s="143" t="s">
        <v>594</v>
      </c>
      <c r="B195" s="143" t="s">
        <v>595</v>
      </c>
      <c r="C195" s="143" t="s">
        <v>552</v>
      </c>
      <c r="D195" t="s">
        <v>382</v>
      </c>
      <c r="E195">
        <v>5</v>
      </c>
    </row>
    <row r="196" spans="1:5" ht="12">
      <c r="A196" s="143" t="s">
        <v>596</v>
      </c>
      <c r="B196" s="143" t="s">
        <v>597</v>
      </c>
      <c r="C196" s="143" t="s">
        <v>552</v>
      </c>
      <c r="D196" t="s">
        <v>253</v>
      </c>
      <c r="E196">
        <v>8</v>
      </c>
    </row>
    <row r="197" spans="1:5" ht="12">
      <c r="A197" s="143" t="s">
        <v>598</v>
      </c>
      <c r="B197" s="143" t="s">
        <v>599</v>
      </c>
      <c r="C197" s="143" t="s">
        <v>552</v>
      </c>
      <c r="D197" t="s">
        <v>253</v>
      </c>
      <c r="E197">
        <v>8</v>
      </c>
    </row>
    <row r="198" spans="1:5" ht="12">
      <c r="A198" s="143" t="s">
        <v>600</v>
      </c>
      <c r="B198" s="143" t="s">
        <v>601</v>
      </c>
      <c r="C198" s="143" t="s">
        <v>552</v>
      </c>
      <c r="D198" t="s">
        <v>253</v>
      </c>
      <c r="E198">
        <v>8</v>
      </c>
    </row>
    <row r="199" spans="1:5" ht="12">
      <c r="A199" s="143" t="s">
        <v>602</v>
      </c>
      <c r="B199" s="143" t="s">
        <v>603</v>
      </c>
      <c r="C199" s="143" t="s">
        <v>552</v>
      </c>
      <c r="D199" t="s">
        <v>253</v>
      </c>
      <c r="E199">
        <v>8</v>
      </c>
    </row>
    <row r="200" spans="1:5" ht="12">
      <c r="A200" s="143" t="s">
        <v>604</v>
      </c>
      <c r="B200" s="143" t="s">
        <v>605</v>
      </c>
      <c r="C200" s="143" t="s">
        <v>552</v>
      </c>
      <c r="D200" t="s">
        <v>244</v>
      </c>
      <c r="E200">
        <v>1</v>
      </c>
    </row>
    <row r="201" spans="1:5" ht="12">
      <c r="A201" s="143" t="s">
        <v>606</v>
      </c>
      <c r="B201" s="143" t="s">
        <v>607</v>
      </c>
      <c r="C201" s="143" t="s">
        <v>552</v>
      </c>
      <c r="D201" t="s">
        <v>377</v>
      </c>
      <c r="E201">
        <v>10</v>
      </c>
    </row>
    <row r="202" spans="1:5" ht="12">
      <c r="A202" s="143" t="s">
        <v>608</v>
      </c>
      <c r="B202" s="143" t="s">
        <v>609</v>
      </c>
      <c r="C202" s="143" t="s">
        <v>552</v>
      </c>
      <c r="D202" t="s">
        <v>875</v>
      </c>
      <c r="E202">
        <v>12</v>
      </c>
    </row>
    <row r="203" spans="1:5" ht="12">
      <c r="A203" s="143" t="s">
        <v>610</v>
      </c>
      <c r="B203" s="143" t="s">
        <v>611</v>
      </c>
      <c r="C203" s="143" t="s">
        <v>552</v>
      </c>
      <c r="D203" t="s">
        <v>253</v>
      </c>
      <c r="E203">
        <v>8</v>
      </c>
    </row>
    <row r="204" spans="1:5" ht="12">
      <c r="A204" s="143" t="s">
        <v>612</v>
      </c>
      <c r="B204" s="143" t="s">
        <v>613</v>
      </c>
      <c r="C204" s="143" t="s">
        <v>552</v>
      </c>
      <c r="D204" t="s">
        <v>875</v>
      </c>
      <c r="E204">
        <v>12</v>
      </c>
    </row>
    <row r="205" spans="1:5" ht="12">
      <c r="A205" s="143" t="s">
        <v>614</v>
      </c>
      <c r="B205" s="143" t="s">
        <v>615</v>
      </c>
      <c r="C205" s="143" t="s">
        <v>552</v>
      </c>
      <c r="D205" t="s">
        <v>253</v>
      </c>
      <c r="E205">
        <v>8</v>
      </c>
    </row>
    <row r="206" spans="1:5" ht="12">
      <c r="A206" s="143" t="s">
        <v>616</v>
      </c>
      <c r="B206" s="143" t="s">
        <v>617</v>
      </c>
      <c r="C206" s="143" t="s">
        <v>552</v>
      </c>
      <c r="D206" t="s">
        <v>382</v>
      </c>
      <c r="E206">
        <v>5</v>
      </c>
    </row>
    <row r="207" spans="1:5" ht="12">
      <c r="A207" s="143" t="s">
        <v>618</v>
      </c>
      <c r="B207" s="143" t="s">
        <v>619</v>
      </c>
      <c r="C207" s="143" t="s">
        <v>552</v>
      </c>
      <c r="D207" t="s">
        <v>253</v>
      </c>
      <c r="E207">
        <v>8</v>
      </c>
    </row>
    <row r="208" spans="1:5" ht="12">
      <c r="A208" s="143" t="s">
        <v>620</v>
      </c>
      <c r="B208" s="143" t="s">
        <v>621</v>
      </c>
      <c r="C208" s="143" t="s">
        <v>552</v>
      </c>
      <c r="D208" t="s">
        <v>253</v>
      </c>
      <c r="E208">
        <v>8</v>
      </c>
    </row>
    <row r="209" spans="1:5" ht="12">
      <c r="A209" s="143" t="s">
        <v>622</v>
      </c>
      <c r="B209" s="143" t="s">
        <v>623</v>
      </c>
      <c r="C209" s="143" t="s">
        <v>552</v>
      </c>
      <c r="D209" t="s">
        <v>253</v>
      </c>
      <c r="E209">
        <v>8</v>
      </c>
    </row>
    <row r="210" spans="1:5" ht="12">
      <c r="A210" s="143" t="s">
        <v>624</v>
      </c>
      <c r="B210" s="143" t="s">
        <v>625</v>
      </c>
      <c r="C210" s="143" t="s">
        <v>552</v>
      </c>
      <c r="D210" t="s">
        <v>253</v>
      </c>
      <c r="E210">
        <v>8</v>
      </c>
    </row>
    <row r="211" spans="1:5" ht="12">
      <c r="A211" s="143" t="s">
        <v>626</v>
      </c>
      <c r="B211" s="143" t="s">
        <v>879</v>
      </c>
      <c r="C211" s="143" t="s">
        <v>552</v>
      </c>
      <c r="D211" t="s">
        <v>377</v>
      </c>
      <c r="E211">
        <v>10</v>
      </c>
    </row>
    <row r="212" spans="1:5" ht="12">
      <c r="A212" s="143" t="s">
        <v>627</v>
      </c>
      <c r="B212" s="143" t="s">
        <v>628</v>
      </c>
      <c r="C212" s="143" t="s">
        <v>552</v>
      </c>
      <c r="D212" t="s">
        <v>253</v>
      </c>
      <c r="E212">
        <v>8</v>
      </c>
    </row>
    <row r="213" spans="1:5" ht="12">
      <c r="A213" s="150" t="s">
        <v>843</v>
      </c>
      <c r="B213" s="143" t="s">
        <v>844</v>
      </c>
      <c r="C213" s="143" t="s">
        <v>552</v>
      </c>
      <c r="D213" t="s">
        <v>875</v>
      </c>
      <c r="E213">
        <v>12</v>
      </c>
    </row>
    <row r="214" spans="1:5" ht="12">
      <c r="A214" s="143" t="s">
        <v>629</v>
      </c>
      <c r="B214" s="143" t="s">
        <v>630</v>
      </c>
      <c r="C214" s="143" t="s">
        <v>552</v>
      </c>
      <c r="D214" t="s">
        <v>253</v>
      </c>
      <c r="E214">
        <v>8</v>
      </c>
    </row>
    <row r="215" spans="1:5" ht="12">
      <c r="A215" s="150" t="s">
        <v>845</v>
      </c>
      <c r="B215" s="143" t="s">
        <v>846</v>
      </c>
      <c r="C215" s="143" t="s">
        <v>552</v>
      </c>
      <c r="D215" t="s">
        <v>377</v>
      </c>
      <c r="E215">
        <v>10</v>
      </c>
    </row>
    <row r="216" spans="1:5" ht="12">
      <c r="A216" s="143" t="s">
        <v>631</v>
      </c>
      <c r="B216" s="143" t="s">
        <v>632</v>
      </c>
      <c r="C216" s="143" t="s">
        <v>552</v>
      </c>
      <c r="D216" t="s">
        <v>253</v>
      </c>
      <c r="E216">
        <v>8</v>
      </c>
    </row>
    <row r="217" spans="1:5" ht="12">
      <c r="A217" s="143" t="s">
        <v>633</v>
      </c>
      <c r="B217" s="143" t="s">
        <v>634</v>
      </c>
      <c r="C217" s="143" t="s">
        <v>552</v>
      </c>
      <c r="D217" t="s">
        <v>253</v>
      </c>
      <c r="E217">
        <v>8</v>
      </c>
    </row>
    <row r="218" spans="1:5" ht="12">
      <c r="A218" s="143" t="s">
        <v>635</v>
      </c>
      <c r="B218" s="143" t="s">
        <v>636</v>
      </c>
      <c r="C218" s="143" t="s">
        <v>552</v>
      </c>
      <c r="D218" t="s">
        <v>377</v>
      </c>
      <c r="E218">
        <v>10</v>
      </c>
    </row>
    <row r="219" spans="1:5" ht="12">
      <c r="A219" s="143" t="s">
        <v>637</v>
      </c>
      <c r="B219" s="143" t="s">
        <v>638</v>
      </c>
      <c r="C219" s="143" t="s">
        <v>552</v>
      </c>
      <c r="D219" t="s">
        <v>253</v>
      </c>
      <c r="E219">
        <v>8</v>
      </c>
    </row>
    <row r="220" spans="1:5" ht="12">
      <c r="A220" s="143" t="s">
        <v>639</v>
      </c>
      <c r="B220" s="143" t="s">
        <v>640</v>
      </c>
      <c r="C220" s="143" t="s">
        <v>552</v>
      </c>
      <c r="D220" t="s">
        <v>377</v>
      </c>
      <c r="E220">
        <v>10</v>
      </c>
    </row>
    <row r="221" spans="1:5" ht="12">
      <c r="A221" s="143" t="s">
        <v>641</v>
      </c>
      <c r="B221" s="143" t="s">
        <v>642</v>
      </c>
      <c r="C221" s="143" t="s">
        <v>552</v>
      </c>
      <c r="D221" t="s">
        <v>875</v>
      </c>
      <c r="E221">
        <v>12</v>
      </c>
    </row>
    <row r="222" spans="1:5" ht="12">
      <c r="A222" s="143" t="s">
        <v>643</v>
      </c>
      <c r="B222" s="143" t="s">
        <v>644</v>
      </c>
      <c r="C222" s="143" t="s">
        <v>552</v>
      </c>
      <c r="D222" t="s">
        <v>382</v>
      </c>
      <c r="E222">
        <v>5</v>
      </c>
    </row>
    <row r="223" spans="1:5" ht="12">
      <c r="A223" s="143" t="s">
        <v>645</v>
      </c>
      <c r="B223" s="143" t="s">
        <v>646</v>
      </c>
      <c r="C223" s="143" t="s">
        <v>552</v>
      </c>
      <c r="D223" t="s">
        <v>253</v>
      </c>
      <c r="E223">
        <v>8</v>
      </c>
    </row>
    <row r="224" spans="1:5" ht="12">
      <c r="A224" s="143" t="s">
        <v>647</v>
      </c>
      <c r="B224" s="143" t="s">
        <v>648</v>
      </c>
      <c r="C224" s="143" t="s">
        <v>552</v>
      </c>
      <c r="D224" t="s">
        <v>253</v>
      </c>
      <c r="E224">
        <v>8</v>
      </c>
    </row>
    <row r="225" spans="1:5" ht="12">
      <c r="A225" s="143" t="s">
        <v>649</v>
      </c>
      <c r="B225" s="143" t="s">
        <v>650</v>
      </c>
      <c r="C225" s="143" t="s">
        <v>552</v>
      </c>
      <c r="D225" t="s">
        <v>253</v>
      </c>
      <c r="E225">
        <v>8</v>
      </c>
    </row>
    <row r="226" spans="1:5" ht="12">
      <c r="A226" s="143" t="s">
        <v>651</v>
      </c>
      <c r="B226" s="143" t="s">
        <v>652</v>
      </c>
      <c r="C226" s="143" t="s">
        <v>552</v>
      </c>
      <c r="D226" t="s">
        <v>253</v>
      </c>
      <c r="E226">
        <v>8</v>
      </c>
    </row>
    <row r="227" spans="1:5" ht="12">
      <c r="A227" s="143" t="s">
        <v>653</v>
      </c>
      <c r="B227" s="143" t="s">
        <v>654</v>
      </c>
      <c r="C227" s="143" t="s">
        <v>552</v>
      </c>
      <c r="D227" t="s">
        <v>253</v>
      </c>
      <c r="E227">
        <v>8</v>
      </c>
    </row>
    <row r="228" spans="1:5" ht="12">
      <c r="A228" s="143" t="s">
        <v>655</v>
      </c>
      <c r="B228" s="143" t="s">
        <v>656</v>
      </c>
      <c r="C228" s="143" t="s">
        <v>657</v>
      </c>
      <c r="D228" t="s">
        <v>280</v>
      </c>
      <c r="E228">
        <v>2</v>
      </c>
    </row>
    <row r="229" spans="1:5" ht="12">
      <c r="A229" s="143" t="s">
        <v>658</v>
      </c>
      <c r="B229" s="143" t="s">
        <v>659</v>
      </c>
      <c r="C229" s="143" t="s">
        <v>657</v>
      </c>
      <c r="D229" t="s">
        <v>823</v>
      </c>
      <c r="E229">
        <v>16</v>
      </c>
    </row>
    <row r="230" spans="1:5" ht="12">
      <c r="A230" s="143" t="s">
        <v>660</v>
      </c>
      <c r="B230" s="143" t="s">
        <v>661</v>
      </c>
      <c r="C230" s="143" t="s">
        <v>657</v>
      </c>
      <c r="D230" t="s">
        <v>445</v>
      </c>
      <c r="E230">
        <v>15</v>
      </c>
    </row>
    <row r="231" spans="1:5" ht="12">
      <c r="A231" s="150" t="s">
        <v>847</v>
      </c>
      <c r="B231" s="143" t="s">
        <v>848</v>
      </c>
      <c r="C231" s="143" t="s">
        <v>657</v>
      </c>
      <c r="D231" t="s">
        <v>445</v>
      </c>
      <c r="E231">
        <v>15</v>
      </c>
    </row>
    <row r="232" spans="1:5" ht="12">
      <c r="A232" s="143" t="s">
        <v>662</v>
      </c>
      <c r="B232" s="143" t="s">
        <v>663</v>
      </c>
      <c r="C232" s="143" t="s">
        <v>657</v>
      </c>
      <c r="D232" t="s">
        <v>445</v>
      </c>
      <c r="E232">
        <v>15</v>
      </c>
    </row>
    <row r="233" spans="1:5" ht="12">
      <c r="A233" s="143" t="s">
        <v>664</v>
      </c>
      <c r="B233" s="143" t="s">
        <v>665</v>
      </c>
      <c r="C233" s="143" t="s">
        <v>657</v>
      </c>
      <c r="D233" t="s">
        <v>445</v>
      </c>
      <c r="E233">
        <v>15</v>
      </c>
    </row>
    <row r="234" spans="1:5" ht="12">
      <c r="A234" s="143" t="s">
        <v>666</v>
      </c>
      <c r="B234" s="143" t="s">
        <v>667</v>
      </c>
      <c r="C234" s="143" t="s">
        <v>657</v>
      </c>
      <c r="D234" t="s">
        <v>445</v>
      </c>
      <c r="E234">
        <v>15</v>
      </c>
    </row>
    <row r="235" spans="1:5" ht="12">
      <c r="A235" s="143" t="s">
        <v>668</v>
      </c>
      <c r="B235" s="143" t="s">
        <v>669</v>
      </c>
      <c r="C235" s="143" t="s">
        <v>657</v>
      </c>
      <c r="D235" t="s">
        <v>445</v>
      </c>
      <c r="E235">
        <v>15</v>
      </c>
    </row>
    <row r="236" spans="1:5" ht="12">
      <c r="A236" s="143" t="s">
        <v>670</v>
      </c>
      <c r="B236" s="143" t="s">
        <v>663</v>
      </c>
      <c r="C236" s="143" t="s">
        <v>657</v>
      </c>
      <c r="D236" t="s">
        <v>445</v>
      </c>
      <c r="E236">
        <v>15</v>
      </c>
    </row>
    <row r="237" spans="1:5" ht="12">
      <c r="A237" s="143" t="s">
        <v>671</v>
      </c>
      <c r="B237" s="143" t="s">
        <v>672</v>
      </c>
      <c r="C237" s="143" t="s">
        <v>657</v>
      </c>
      <c r="D237" t="s">
        <v>445</v>
      </c>
      <c r="E237">
        <v>15</v>
      </c>
    </row>
    <row r="238" spans="1:5" ht="12">
      <c r="A238" s="143" t="s">
        <v>673</v>
      </c>
      <c r="B238" s="143" t="s">
        <v>674</v>
      </c>
      <c r="C238" s="143" t="s">
        <v>657</v>
      </c>
      <c r="D238" t="s">
        <v>445</v>
      </c>
      <c r="E238">
        <v>15</v>
      </c>
    </row>
    <row r="239" spans="1:5" ht="12">
      <c r="A239" s="143" t="s">
        <v>675</v>
      </c>
      <c r="B239" s="143" t="s">
        <v>676</v>
      </c>
      <c r="C239" s="143" t="s">
        <v>657</v>
      </c>
      <c r="D239" t="s">
        <v>280</v>
      </c>
      <c r="E239">
        <v>2</v>
      </c>
    </row>
    <row r="240" spans="1:5" ht="12">
      <c r="A240" s="150" t="s">
        <v>849</v>
      </c>
      <c r="B240" s="143" t="s">
        <v>850</v>
      </c>
      <c r="C240" s="143" t="s">
        <v>657</v>
      </c>
      <c r="D240" t="s">
        <v>445</v>
      </c>
      <c r="E240">
        <v>15</v>
      </c>
    </row>
    <row r="241" spans="1:5" ht="12">
      <c r="A241" s="143" t="s">
        <v>677</v>
      </c>
      <c r="B241" s="143" t="s">
        <v>678</v>
      </c>
      <c r="C241" s="143" t="s">
        <v>657</v>
      </c>
      <c r="D241" t="s">
        <v>445</v>
      </c>
      <c r="E241">
        <v>15</v>
      </c>
    </row>
    <row r="242" spans="1:5" ht="12">
      <c r="A242" s="143" t="s">
        <v>679</v>
      </c>
      <c r="B242" s="143" t="s">
        <v>680</v>
      </c>
      <c r="C242" s="143" t="s">
        <v>657</v>
      </c>
      <c r="D242" t="s">
        <v>430</v>
      </c>
      <c r="E242">
        <v>13</v>
      </c>
    </row>
    <row r="243" spans="1:5" ht="12">
      <c r="A243" s="143" t="s">
        <v>681</v>
      </c>
      <c r="B243" s="143" t="s">
        <v>682</v>
      </c>
      <c r="C243" s="143" t="s">
        <v>657</v>
      </c>
      <c r="D243" t="s">
        <v>430</v>
      </c>
      <c r="E243">
        <v>13</v>
      </c>
    </row>
    <row r="244" spans="1:5" ht="12">
      <c r="A244" s="143" t="s">
        <v>683</v>
      </c>
      <c r="B244" s="143" t="s">
        <v>684</v>
      </c>
      <c r="C244" s="143" t="s">
        <v>657</v>
      </c>
      <c r="D244" t="s">
        <v>430</v>
      </c>
      <c r="E244">
        <v>13</v>
      </c>
    </row>
    <row r="245" spans="1:5" ht="12">
      <c r="A245" s="143" t="s">
        <v>685</v>
      </c>
      <c r="B245" s="143" t="s">
        <v>686</v>
      </c>
      <c r="C245" s="143" t="s">
        <v>657</v>
      </c>
      <c r="D245" t="s">
        <v>445</v>
      </c>
      <c r="E245">
        <v>15</v>
      </c>
    </row>
    <row r="246" spans="1:5" ht="12">
      <c r="A246" s="143" t="s">
        <v>687</v>
      </c>
      <c r="B246" s="143" t="s">
        <v>688</v>
      </c>
      <c r="C246" s="143" t="s">
        <v>657</v>
      </c>
      <c r="D246" t="s">
        <v>430</v>
      </c>
      <c r="E246">
        <v>13</v>
      </c>
    </row>
    <row r="247" spans="1:5" ht="12">
      <c r="A247" s="143" t="s">
        <v>689</v>
      </c>
      <c r="B247" s="143" t="s">
        <v>690</v>
      </c>
      <c r="C247" s="143" t="s">
        <v>657</v>
      </c>
      <c r="D247" t="s">
        <v>445</v>
      </c>
      <c r="E247">
        <v>15</v>
      </c>
    </row>
    <row r="248" spans="1:5" ht="12">
      <c r="A248" s="143" t="s">
        <v>691</v>
      </c>
      <c r="B248" s="143" t="s">
        <v>692</v>
      </c>
      <c r="C248" s="143" t="s">
        <v>657</v>
      </c>
      <c r="D248" t="s">
        <v>430</v>
      </c>
      <c r="E248">
        <v>13</v>
      </c>
    </row>
    <row r="249" spans="1:5" ht="12">
      <c r="A249" s="143" t="s">
        <v>693</v>
      </c>
      <c r="B249" s="143" t="s">
        <v>694</v>
      </c>
      <c r="C249" s="143" t="s">
        <v>657</v>
      </c>
      <c r="D249" t="s">
        <v>873</v>
      </c>
      <c r="E249">
        <v>4</v>
      </c>
    </row>
    <row r="250" spans="1:5" ht="12">
      <c r="A250" s="143" t="s">
        <v>695</v>
      </c>
      <c r="B250" s="143" t="s">
        <v>696</v>
      </c>
      <c r="C250" s="143" t="s">
        <v>657</v>
      </c>
      <c r="D250" t="s">
        <v>253</v>
      </c>
      <c r="E250">
        <v>8</v>
      </c>
    </row>
    <row r="251" spans="1:5" ht="12">
      <c r="A251" s="143" t="s">
        <v>697</v>
      </c>
      <c r="B251" s="143" t="s">
        <v>698</v>
      </c>
      <c r="C251" s="143" t="s">
        <v>657</v>
      </c>
      <c r="D251" t="s">
        <v>430</v>
      </c>
      <c r="E251">
        <v>13</v>
      </c>
    </row>
    <row r="252" spans="1:5" ht="12">
      <c r="A252" s="143" t="s">
        <v>699</v>
      </c>
      <c r="B252" s="143" t="s">
        <v>700</v>
      </c>
      <c r="C252" s="143" t="s">
        <v>657</v>
      </c>
      <c r="D252" t="s">
        <v>430</v>
      </c>
      <c r="E252">
        <v>13</v>
      </c>
    </row>
    <row r="253" spans="1:5" ht="12">
      <c r="A253" s="143" t="s">
        <v>701</v>
      </c>
      <c r="B253" s="143" t="s">
        <v>702</v>
      </c>
      <c r="C253" s="143" t="s">
        <v>657</v>
      </c>
      <c r="D253" t="s">
        <v>430</v>
      </c>
      <c r="E253">
        <v>13</v>
      </c>
    </row>
    <row r="254" spans="1:5" ht="12">
      <c r="A254" s="143" t="s">
        <v>703</v>
      </c>
      <c r="B254" s="143" t="s">
        <v>704</v>
      </c>
      <c r="C254" s="143" t="s">
        <v>657</v>
      </c>
      <c r="D254" t="s">
        <v>430</v>
      </c>
      <c r="E254">
        <v>13</v>
      </c>
    </row>
    <row r="255" spans="1:5" ht="12">
      <c r="A255" s="143" t="s">
        <v>705</v>
      </c>
      <c r="B255" s="143" t="s">
        <v>706</v>
      </c>
      <c r="C255" s="143" t="s">
        <v>657</v>
      </c>
      <c r="D255" t="s">
        <v>445</v>
      </c>
      <c r="E255">
        <v>15</v>
      </c>
    </row>
    <row r="256" spans="1:5" ht="12">
      <c r="A256" s="143" t="s">
        <v>707</v>
      </c>
      <c r="B256" s="143" t="s">
        <v>708</v>
      </c>
      <c r="C256" s="143" t="s">
        <v>657</v>
      </c>
      <c r="D256" t="s">
        <v>445</v>
      </c>
      <c r="E256">
        <v>15</v>
      </c>
    </row>
    <row r="257" spans="1:5" ht="12">
      <c r="A257" s="143" t="s">
        <v>709</v>
      </c>
      <c r="B257" s="143" t="s">
        <v>710</v>
      </c>
      <c r="C257" s="143" t="s">
        <v>657</v>
      </c>
      <c r="D257" t="s">
        <v>445</v>
      </c>
      <c r="E257">
        <v>15</v>
      </c>
    </row>
    <row r="258" spans="1:5" ht="12">
      <c r="A258" s="143" t="s">
        <v>711</v>
      </c>
      <c r="B258" s="143" t="s">
        <v>712</v>
      </c>
      <c r="C258" s="143" t="s">
        <v>657</v>
      </c>
      <c r="D258" t="s">
        <v>445</v>
      </c>
      <c r="E258">
        <v>15</v>
      </c>
    </row>
    <row r="259" spans="1:5" ht="12">
      <c r="A259" s="143" t="s">
        <v>713</v>
      </c>
      <c r="B259" s="143" t="s">
        <v>714</v>
      </c>
      <c r="C259" s="143" t="s">
        <v>657</v>
      </c>
      <c r="D259" t="s">
        <v>445</v>
      </c>
      <c r="E259">
        <v>15</v>
      </c>
    </row>
    <row r="260" spans="1:5" ht="12">
      <c r="A260" s="143" t="s">
        <v>715</v>
      </c>
      <c r="B260" s="143" t="s">
        <v>716</v>
      </c>
      <c r="C260" s="143" t="s">
        <v>657</v>
      </c>
      <c r="D260" t="s">
        <v>430</v>
      </c>
      <c r="E260">
        <v>13</v>
      </c>
    </row>
    <row r="261" spans="1:5" ht="12">
      <c r="A261" s="143" t="s">
        <v>717</v>
      </c>
      <c r="B261" s="143" t="s">
        <v>718</v>
      </c>
      <c r="C261" s="143" t="s">
        <v>657</v>
      </c>
      <c r="D261" t="s">
        <v>359</v>
      </c>
      <c r="E261">
        <v>3</v>
      </c>
    </row>
    <row r="262" spans="1:5" ht="12">
      <c r="A262" s="143" t="s">
        <v>719</v>
      </c>
      <c r="B262" s="143" t="s">
        <v>720</v>
      </c>
      <c r="C262" s="143" t="s">
        <v>721</v>
      </c>
      <c r="D262" t="s">
        <v>359</v>
      </c>
      <c r="E262">
        <v>3</v>
      </c>
    </row>
    <row r="263" spans="1:5" ht="12">
      <c r="A263" s="150" t="s">
        <v>851</v>
      </c>
      <c r="B263" s="143" t="s">
        <v>852</v>
      </c>
      <c r="C263" s="143" t="s">
        <v>721</v>
      </c>
      <c r="D263" t="s">
        <v>805</v>
      </c>
      <c r="E263">
        <v>17</v>
      </c>
    </row>
    <row r="264" spans="1:5" ht="12">
      <c r="A264" s="143" t="s">
        <v>722</v>
      </c>
      <c r="B264" s="143" t="s">
        <v>723</v>
      </c>
      <c r="C264" s="143" t="s">
        <v>319</v>
      </c>
      <c r="D264" t="s">
        <v>805</v>
      </c>
      <c r="E264">
        <v>17</v>
      </c>
    </row>
    <row r="265" spans="1:5" ht="12">
      <c r="A265" s="143" t="s">
        <v>724</v>
      </c>
      <c r="B265" s="143" t="s">
        <v>725</v>
      </c>
      <c r="C265" s="143" t="s">
        <v>319</v>
      </c>
      <c r="D265" t="s">
        <v>805</v>
      </c>
      <c r="E265">
        <v>17</v>
      </c>
    </row>
    <row r="266" spans="1:5" ht="12">
      <c r="A266" s="143" t="s">
        <v>726</v>
      </c>
      <c r="B266" s="143" t="s">
        <v>727</v>
      </c>
      <c r="C266" s="143" t="s">
        <v>319</v>
      </c>
      <c r="D266" t="s">
        <v>805</v>
      </c>
      <c r="E266">
        <v>17</v>
      </c>
    </row>
    <row r="267" spans="1:5" ht="12">
      <c r="A267" s="143" t="s">
        <v>728</v>
      </c>
      <c r="B267" s="143" t="s">
        <v>729</v>
      </c>
      <c r="C267" s="143" t="s">
        <v>319</v>
      </c>
      <c r="D267" t="s">
        <v>805</v>
      </c>
      <c r="E267">
        <v>17</v>
      </c>
    </row>
    <row r="268" spans="1:5" ht="12">
      <c r="A268" s="143" t="s">
        <v>730</v>
      </c>
      <c r="B268" s="143" t="s">
        <v>731</v>
      </c>
      <c r="C268" s="143" t="s">
        <v>319</v>
      </c>
      <c r="D268" t="s">
        <v>805</v>
      </c>
      <c r="E268">
        <v>17</v>
      </c>
    </row>
    <row r="269" spans="1:5" ht="12">
      <c r="A269" s="143" t="s">
        <v>732</v>
      </c>
      <c r="B269" s="143" t="s">
        <v>733</v>
      </c>
      <c r="C269" s="143" t="s">
        <v>319</v>
      </c>
      <c r="D269" s="143" t="s">
        <v>805</v>
      </c>
      <c r="E269">
        <v>17</v>
      </c>
    </row>
    <row r="270" spans="1:5" ht="12">
      <c r="A270" s="143" t="s">
        <v>734</v>
      </c>
      <c r="B270" s="143" t="s">
        <v>735</v>
      </c>
      <c r="C270" s="143" t="s">
        <v>319</v>
      </c>
      <c r="D270" s="143" t="s">
        <v>805</v>
      </c>
      <c r="E270">
        <v>17</v>
      </c>
    </row>
    <row r="271" spans="1:5" ht="12">
      <c r="A271" s="143" t="s">
        <v>736</v>
      </c>
      <c r="B271" s="143" t="s">
        <v>737</v>
      </c>
      <c r="C271" s="143" t="s">
        <v>319</v>
      </c>
      <c r="D271" s="143" t="s">
        <v>805</v>
      </c>
      <c r="E271">
        <v>17</v>
      </c>
    </row>
    <row r="272" spans="1:5" ht="12">
      <c r="A272" s="143" t="s">
        <v>738</v>
      </c>
      <c r="B272" s="143" t="s">
        <v>739</v>
      </c>
      <c r="C272" s="143" t="s">
        <v>319</v>
      </c>
      <c r="D272" s="143" t="s">
        <v>805</v>
      </c>
      <c r="E272">
        <v>17</v>
      </c>
    </row>
    <row r="273" spans="1:5" ht="12">
      <c r="A273" s="143" t="s">
        <v>740</v>
      </c>
      <c r="B273" s="143" t="s">
        <v>741</v>
      </c>
      <c r="C273" s="143" t="s">
        <v>319</v>
      </c>
      <c r="D273" s="143" t="s">
        <v>805</v>
      </c>
      <c r="E273">
        <v>17</v>
      </c>
    </row>
    <row r="274" spans="1:5" ht="12">
      <c r="A274" s="150" t="s">
        <v>853</v>
      </c>
      <c r="B274" s="143" t="s">
        <v>854</v>
      </c>
      <c r="C274" s="143" t="s">
        <v>319</v>
      </c>
      <c r="D274" s="143" t="s">
        <v>805</v>
      </c>
      <c r="E274">
        <v>17</v>
      </c>
    </row>
    <row r="275" spans="1:5" ht="12">
      <c r="A275" s="143" t="s">
        <v>742</v>
      </c>
      <c r="B275" s="143" t="s">
        <v>743</v>
      </c>
      <c r="C275" s="143" t="s">
        <v>319</v>
      </c>
      <c r="D275" t="s">
        <v>823</v>
      </c>
      <c r="E275">
        <v>16</v>
      </c>
    </row>
    <row r="276" spans="1:5" ht="12">
      <c r="A276" s="150" t="s">
        <v>855</v>
      </c>
      <c r="B276" s="143" t="s">
        <v>856</v>
      </c>
      <c r="C276" s="143" t="s">
        <v>319</v>
      </c>
      <c r="D276" s="143" t="s">
        <v>805</v>
      </c>
      <c r="E276">
        <v>17</v>
      </c>
    </row>
    <row r="277" spans="1:5" ht="12">
      <c r="A277" s="150" t="s">
        <v>857</v>
      </c>
      <c r="B277" s="143" t="s">
        <v>858</v>
      </c>
      <c r="C277" s="143" t="s">
        <v>319</v>
      </c>
      <c r="D277" s="143" t="s">
        <v>805</v>
      </c>
      <c r="E277">
        <v>17</v>
      </c>
    </row>
    <row r="278" spans="1:5" ht="12">
      <c r="A278" s="143" t="s">
        <v>744</v>
      </c>
      <c r="B278" s="143" t="s">
        <v>745</v>
      </c>
      <c r="C278" s="143" t="s">
        <v>319</v>
      </c>
      <c r="D278" s="143" t="s">
        <v>805</v>
      </c>
      <c r="E278">
        <v>17</v>
      </c>
    </row>
    <row r="279" spans="1:5" ht="12">
      <c r="A279" s="143" t="s">
        <v>746</v>
      </c>
      <c r="B279" s="143" t="s">
        <v>747</v>
      </c>
      <c r="C279" s="143" t="s">
        <v>319</v>
      </c>
      <c r="D279" t="s">
        <v>823</v>
      </c>
      <c r="E279">
        <v>16</v>
      </c>
    </row>
    <row r="280" spans="1:5" ht="12">
      <c r="A280" s="143" t="s">
        <v>748</v>
      </c>
      <c r="B280" s="143" t="s">
        <v>749</v>
      </c>
      <c r="C280" s="143" t="s">
        <v>319</v>
      </c>
      <c r="D280" t="s">
        <v>823</v>
      </c>
      <c r="E280">
        <v>16</v>
      </c>
    </row>
    <row r="281" spans="1:5" ht="12">
      <c r="A281" s="143" t="s">
        <v>750</v>
      </c>
      <c r="B281" s="143" t="s">
        <v>751</v>
      </c>
      <c r="C281" s="143" t="s">
        <v>319</v>
      </c>
      <c r="D281" t="s">
        <v>823</v>
      </c>
      <c r="E281">
        <v>16</v>
      </c>
    </row>
    <row r="282" spans="1:5" ht="12">
      <c r="A282" s="143" t="s">
        <v>752</v>
      </c>
      <c r="B282" s="143" t="s">
        <v>279</v>
      </c>
      <c r="C282" s="143" t="s">
        <v>319</v>
      </c>
      <c r="D282" s="143" t="s">
        <v>805</v>
      </c>
      <c r="E282">
        <v>17</v>
      </c>
    </row>
    <row r="283" spans="1:5" ht="12">
      <c r="A283" s="143" t="s">
        <v>753</v>
      </c>
      <c r="B283" s="143" t="s">
        <v>754</v>
      </c>
      <c r="C283" s="143" t="s">
        <v>319</v>
      </c>
      <c r="D283" s="143" t="s">
        <v>805</v>
      </c>
      <c r="E283">
        <v>17</v>
      </c>
    </row>
    <row r="284" spans="1:5" ht="12">
      <c r="A284" s="143" t="s">
        <v>755</v>
      </c>
      <c r="B284" s="143" t="s">
        <v>756</v>
      </c>
      <c r="C284" s="143" t="s">
        <v>319</v>
      </c>
      <c r="D284" s="143" t="s">
        <v>805</v>
      </c>
      <c r="E284">
        <v>17</v>
      </c>
    </row>
    <row r="285" spans="1:5" ht="12">
      <c r="A285" s="143" t="s">
        <v>757</v>
      </c>
      <c r="B285" s="143" t="s">
        <v>758</v>
      </c>
      <c r="C285" s="143" t="s">
        <v>319</v>
      </c>
      <c r="D285" s="143" t="s">
        <v>805</v>
      </c>
      <c r="E285">
        <v>17</v>
      </c>
    </row>
    <row r="286" spans="1:5" ht="12">
      <c r="A286" s="143" t="s">
        <v>759</v>
      </c>
      <c r="B286" s="143" t="s">
        <v>760</v>
      </c>
      <c r="C286" s="143" t="s">
        <v>319</v>
      </c>
      <c r="D286" s="143" t="s">
        <v>805</v>
      </c>
      <c r="E286">
        <v>17</v>
      </c>
    </row>
    <row r="287" spans="1:5" ht="12">
      <c r="A287" s="143" t="s">
        <v>761</v>
      </c>
      <c r="B287" s="143" t="s">
        <v>762</v>
      </c>
      <c r="C287" s="143" t="s">
        <v>319</v>
      </c>
      <c r="D287" s="143" t="s">
        <v>805</v>
      </c>
      <c r="E287">
        <v>17</v>
      </c>
    </row>
    <row r="288" spans="1:5" ht="12">
      <c r="A288" s="143" t="s">
        <v>763</v>
      </c>
      <c r="B288" s="143" t="s">
        <v>764</v>
      </c>
      <c r="C288" s="143" t="s">
        <v>319</v>
      </c>
      <c r="D288" s="143" t="s">
        <v>805</v>
      </c>
      <c r="E288">
        <v>17</v>
      </c>
    </row>
    <row r="289" spans="1:5" ht="12">
      <c r="A289" s="150" t="s">
        <v>859</v>
      </c>
      <c r="B289" s="143" t="s">
        <v>860</v>
      </c>
      <c r="C289" s="143" t="s">
        <v>319</v>
      </c>
      <c r="D289" s="143" t="s">
        <v>805</v>
      </c>
      <c r="E289">
        <v>17</v>
      </c>
    </row>
    <row r="290" spans="1:5" ht="12">
      <c r="A290" s="150" t="s">
        <v>861</v>
      </c>
      <c r="B290" s="143" t="s">
        <v>862</v>
      </c>
      <c r="C290" s="143" t="s">
        <v>319</v>
      </c>
      <c r="D290" s="143" t="s">
        <v>805</v>
      </c>
      <c r="E290">
        <v>17</v>
      </c>
    </row>
    <row r="291" spans="1:5" ht="12">
      <c r="A291" s="143" t="s">
        <v>765</v>
      </c>
      <c r="B291" s="143" t="s">
        <v>766</v>
      </c>
      <c r="C291" s="143" t="s">
        <v>319</v>
      </c>
      <c r="D291" s="143" t="s">
        <v>805</v>
      </c>
      <c r="E291">
        <v>17</v>
      </c>
    </row>
    <row r="292" spans="1:5" ht="12">
      <c r="A292" s="143" t="s">
        <v>767</v>
      </c>
      <c r="B292" s="143" t="s">
        <v>725</v>
      </c>
      <c r="C292" s="143" t="s">
        <v>319</v>
      </c>
      <c r="D292" s="143" t="s">
        <v>805</v>
      </c>
      <c r="E292">
        <v>17</v>
      </c>
    </row>
    <row r="293" spans="1:5" ht="12">
      <c r="A293" s="143" t="s">
        <v>768</v>
      </c>
      <c r="B293" s="143" t="s">
        <v>727</v>
      </c>
      <c r="C293" s="143" t="s">
        <v>319</v>
      </c>
      <c r="D293" s="143" t="s">
        <v>805</v>
      </c>
      <c r="E293">
        <v>17</v>
      </c>
    </row>
    <row r="294" spans="1:5" ht="12">
      <c r="A294" s="143" t="s">
        <v>769</v>
      </c>
      <c r="B294" s="143" t="s">
        <v>729</v>
      </c>
      <c r="C294" s="143" t="s">
        <v>319</v>
      </c>
      <c r="D294" s="143" t="s">
        <v>805</v>
      </c>
      <c r="E294">
        <v>17</v>
      </c>
    </row>
    <row r="295" spans="1:5" ht="12">
      <c r="A295" s="143" t="s">
        <v>770</v>
      </c>
      <c r="B295" s="143" t="s">
        <v>771</v>
      </c>
      <c r="C295" s="143" t="s">
        <v>319</v>
      </c>
      <c r="D295" s="143" t="s">
        <v>805</v>
      </c>
      <c r="E295">
        <v>17</v>
      </c>
    </row>
    <row r="296" spans="1:5" ht="12">
      <c r="A296" s="143" t="s">
        <v>772</v>
      </c>
      <c r="B296" s="143" t="s">
        <v>773</v>
      </c>
      <c r="C296" s="143" t="s">
        <v>319</v>
      </c>
      <c r="D296" s="143" t="s">
        <v>805</v>
      </c>
      <c r="E296">
        <v>17</v>
      </c>
    </row>
    <row r="297" spans="1:5" ht="12">
      <c r="A297" s="143" t="s">
        <v>774</v>
      </c>
      <c r="B297" s="143" t="s">
        <v>775</v>
      </c>
      <c r="C297" s="143" t="s">
        <v>319</v>
      </c>
      <c r="D297" s="143" t="s">
        <v>805</v>
      </c>
      <c r="E297">
        <v>17</v>
      </c>
    </row>
    <row r="298" spans="1:5" ht="12">
      <c r="A298" s="143" t="s">
        <v>776</v>
      </c>
      <c r="B298" s="143" t="s">
        <v>737</v>
      </c>
      <c r="C298" s="143" t="s">
        <v>319</v>
      </c>
      <c r="D298" s="143" t="s">
        <v>805</v>
      </c>
      <c r="E298">
        <v>17</v>
      </c>
    </row>
    <row r="299" spans="1:5" ht="12">
      <c r="A299" s="143" t="s">
        <v>777</v>
      </c>
      <c r="B299" s="143" t="s">
        <v>739</v>
      </c>
      <c r="C299" s="143" t="s">
        <v>319</v>
      </c>
      <c r="D299" s="143" t="s">
        <v>805</v>
      </c>
      <c r="E299">
        <v>17</v>
      </c>
    </row>
    <row r="300" spans="1:5" ht="12">
      <c r="A300" s="143" t="s">
        <v>778</v>
      </c>
      <c r="B300" s="143" t="s">
        <v>779</v>
      </c>
      <c r="C300" s="143" t="s">
        <v>319</v>
      </c>
      <c r="D300" s="143" t="s">
        <v>805</v>
      </c>
      <c r="E300">
        <v>17</v>
      </c>
    </row>
    <row r="301" spans="1:5" ht="12">
      <c r="A301" s="143" t="s">
        <v>780</v>
      </c>
      <c r="B301" s="143" t="s">
        <v>781</v>
      </c>
      <c r="C301" s="143" t="s">
        <v>319</v>
      </c>
      <c r="D301" s="143" t="s">
        <v>805</v>
      </c>
      <c r="E301">
        <v>17</v>
      </c>
    </row>
    <row r="302" spans="1:5" ht="12">
      <c r="A302" s="143" t="s">
        <v>782</v>
      </c>
      <c r="B302" s="143" t="s">
        <v>783</v>
      </c>
      <c r="C302" s="143" t="s">
        <v>319</v>
      </c>
      <c r="D302" s="143" t="s">
        <v>805</v>
      </c>
      <c r="E302">
        <v>17</v>
      </c>
    </row>
    <row r="303" spans="1:5" ht="12">
      <c r="A303" s="143" t="s">
        <v>784</v>
      </c>
      <c r="B303" s="143" t="s">
        <v>785</v>
      </c>
      <c r="C303" s="143" t="s">
        <v>319</v>
      </c>
      <c r="D303" s="143" t="s">
        <v>805</v>
      </c>
      <c r="E303">
        <v>17</v>
      </c>
    </row>
    <row r="304" spans="1:5" ht="12">
      <c r="A304" s="150" t="s">
        <v>863</v>
      </c>
      <c r="B304" s="143" t="s">
        <v>864</v>
      </c>
      <c r="C304" s="143" t="s">
        <v>319</v>
      </c>
      <c r="D304" t="s">
        <v>805</v>
      </c>
      <c r="E304">
        <v>17</v>
      </c>
    </row>
    <row r="305" spans="1:5" ht="12">
      <c r="A305" s="150" t="s">
        <v>865</v>
      </c>
      <c r="B305" s="143" t="s">
        <v>866</v>
      </c>
      <c r="C305" s="143" t="s">
        <v>319</v>
      </c>
      <c r="D305" t="s">
        <v>805</v>
      </c>
      <c r="E305">
        <v>17</v>
      </c>
    </row>
    <row r="306" spans="1:5" ht="12">
      <c r="A306" s="150" t="s">
        <v>867</v>
      </c>
      <c r="B306" s="143" t="s">
        <v>868</v>
      </c>
      <c r="C306" s="143" t="s">
        <v>319</v>
      </c>
      <c r="D306" t="s">
        <v>805</v>
      </c>
      <c r="E306">
        <v>17</v>
      </c>
    </row>
    <row r="307" spans="1:5" ht="12">
      <c r="A307" s="143" t="s">
        <v>786</v>
      </c>
      <c r="B307" s="143" t="s">
        <v>787</v>
      </c>
      <c r="C307" s="143" t="s">
        <v>319</v>
      </c>
      <c r="D307" s="143" t="s">
        <v>805</v>
      </c>
      <c r="E307">
        <v>17</v>
      </c>
    </row>
    <row r="308" spans="1:5" ht="12">
      <c r="A308" s="143" t="s">
        <v>788</v>
      </c>
      <c r="B308" s="143" t="s">
        <v>789</v>
      </c>
      <c r="C308" s="143" t="s">
        <v>319</v>
      </c>
      <c r="D308" s="143" t="s">
        <v>805</v>
      </c>
      <c r="E308">
        <v>17</v>
      </c>
    </row>
  </sheetData>
  <sheetProtection/>
  <autoFilter ref="A1:E30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.8515625" style="1" customWidth="1"/>
    <col min="2" max="2" width="14.8515625" style="1" customWidth="1"/>
    <col min="3" max="3" width="11.00390625" style="1" customWidth="1"/>
    <col min="4" max="4" width="11.7109375" style="1" customWidth="1"/>
    <col min="5" max="5" width="13.140625" style="1" customWidth="1"/>
    <col min="6" max="6" width="12.421875" style="1" customWidth="1"/>
    <col min="7" max="7" width="11.140625" style="1" customWidth="1"/>
    <col min="8" max="8" width="10.8515625" style="1" customWidth="1"/>
    <col min="9" max="9" width="10.140625" style="1" customWidth="1"/>
    <col min="10" max="10" width="11.421875" style="1" customWidth="1"/>
    <col min="11" max="11" width="12.00390625" style="1" customWidth="1"/>
    <col min="12" max="16384" width="9.140625" style="1" customWidth="1"/>
  </cols>
  <sheetData>
    <row r="1" ht="9.75">
      <c r="A1" s="1" t="s">
        <v>21</v>
      </c>
    </row>
    <row r="2" ht="9.75">
      <c r="A2" s="1" t="s">
        <v>22</v>
      </c>
    </row>
    <row r="3" spans="6:8" ht="9.75">
      <c r="F3" s="45" t="s">
        <v>23</v>
      </c>
      <c r="G3" s="89" t="s">
        <v>186</v>
      </c>
      <c r="H3" s="46"/>
    </row>
    <row r="4" spans="2:11" ht="9.75">
      <c r="B4" s="45" t="s">
        <v>24</v>
      </c>
      <c r="C4" s="93" t="s">
        <v>172</v>
      </c>
      <c r="D4" s="45" t="s">
        <v>25</v>
      </c>
      <c r="E4" s="89" t="s">
        <v>171</v>
      </c>
      <c r="I4" s="45" t="s">
        <v>26</v>
      </c>
      <c r="J4" s="94">
        <v>44027</v>
      </c>
      <c r="K4" s="46"/>
    </row>
    <row r="5" spans="1:11" ht="9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9.75">
      <c r="A6" s="3"/>
      <c r="B6" s="3"/>
      <c r="C6" s="3" t="s">
        <v>131</v>
      </c>
      <c r="D6" s="47"/>
      <c r="E6" s="47" t="s">
        <v>28</v>
      </c>
      <c r="F6" s="47" t="s">
        <v>29</v>
      </c>
      <c r="G6" s="47" t="s">
        <v>30</v>
      </c>
      <c r="H6" s="47"/>
      <c r="I6" s="47" t="s">
        <v>31</v>
      </c>
      <c r="J6" s="47" t="s">
        <v>132</v>
      </c>
      <c r="K6" s="47" t="s">
        <v>32</v>
      </c>
      <c r="L6" s="3"/>
    </row>
    <row r="7" spans="1:11" ht="9.75">
      <c r="A7" s="48" t="s">
        <v>33</v>
      </c>
      <c r="B7" s="48" t="s">
        <v>34</v>
      </c>
      <c r="C7" s="48" t="s">
        <v>132</v>
      </c>
      <c r="D7" s="48" t="s">
        <v>133</v>
      </c>
      <c r="E7" s="48" t="s">
        <v>37</v>
      </c>
      <c r="F7" s="48" t="s">
        <v>38</v>
      </c>
      <c r="G7" s="48" t="s">
        <v>39</v>
      </c>
      <c r="H7" s="48" t="s">
        <v>40</v>
      </c>
      <c r="I7" s="48" t="s">
        <v>39</v>
      </c>
      <c r="J7" s="48" t="s">
        <v>165</v>
      </c>
      <c r="K7" s="48" t="s">
        <v>41</v>
      </c>
    </row>
    <row r="8" spans="3:11" ht="9.75">
      <c r="C8" s="49"/>
      <c r="D8" s="49"/>
      <c r="E8" s="49"/>
      <c r="F8" s="49"/>
      <c r="G8" s="49"/>
      <c r="H8" s="49"/>
      <c r="I8" s="49"/>
      <c r="J8" s="49"/>
      <c r="K8" s="49"/>
    </row>
    <row r="9" spans="1:11" ht="9.75">
      <c r="A9" s="1" t="s">
        <v>42</v>
      </c>
      <c r="B9" s="1" t="s">
        <v>43</v>
      </c>
      <c r="C9" s="69">
        <v>0</v>
      </c>
      <c r="D9" s="69">
        <v>0</v>
      </c>
      <c r="E9" s="49">
        <f>C9-D9</f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49">
        <f>SUM(C9,F9:J9)</f>
        <v>0</v>
      </c>
    </row>
    <row r="10" spans="3:11" ht="9.75">
      <c r="C10" s="69"/>
      <c r="D10" s="69"/>
      <c r="E10" s="49"/>
      <c r="F10" s="69" t="s">
        <v>161</v>
      </c>
      <c r="G10" s="69"/>
      <c r="H10" s="69"/>
      <c r="I10" s="69"/>
      <c r="J10" s="69"/>
      <c r="K10" s="49"/>
    </row>
    <row r="11" spans="1:11" ht="9.75">
      <c r="A11" s="1" t="s">
        <v>44</v>
      </c>
      <c r="B11" s="1" t="s">
        <v>45</v>
      </c>
      <c r="C11" s="69">
        <v>0</v>
      </c>
      <c r="D11" s="69">
        <v>0</v>
      </c>
      <c r="E11" s="49">
        <f>C11-D11</f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49">
        <f aca="true" t="shared" si="0" ref="K11:K29">SUM(C11,F11:J11)</f>
        <v>0</v>
      </c>
    </row>
    <row r="12" spans="3:11" ht="9.75">
      <c r="C12" s="69"/>
      <c r="D12" s="69"/>
      <c r="E12" s="49"/>
      <c r="F12" s="69"/>
      <c r="G12" s="69"/>
      <c r="H12" s="69"/>
      <c r="I12" s="69"/>
      <c r="J12" s="69"/>
      <c r="K12" s="49"/>
    </row>
    <row r="13" spans="1:11" ht="9.75">
      <c r="A13" s="1" t="s">
        <v>46</v>
      </c>
      <c r="B13" s="1" t="s">
        <v>47</v>
      </c>
      <c r="C13" s="69">
        <v>0</v>
      </c>
      <c r="D13" s="69">
        <v>0</v>
      </c>
      <c r="E13" s="49">
        <f>C13-D13</f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49">
        <f t="shared" si="0"/>
        <v>0</v>
      </c>
    </row>
    <row r="14" spans="3:11" ht="9.75">
      <c r="C14" s="69"/>
      <c r="D14" s="69"/>
      <c r="E14" s="49"/>
      <c r="F14" s="69"/>
      <c r="G14" s="69"/>
      <c r="H14" s="69"/>
      <c r="I14" s="69"/>
      <c r="J14" s="69"/>
      <c r="K14" s="49"/>
    </row>
    <row r="15" spans="1:11" ht="9.75">
      <c r="A15" s="1" t="s">
        <v>69</v>
      </c>
      <c r="B15" s="1" t="s">
        <v>49</v>
      </c>
      <c r="C15" s="69">
        <v>0</v>
      </c>
      <c r="D15" s="104">
        <v>0</v>
      </c>
      <c r="E15" s="49">
        <f>C15-D15</f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49">
        <f t="shared" si="0"/>
        <v>0</v>
      </c>
    </row>
    <row r="16" spans="3:11" ht="9.75">
      <c r="C16" s="69"/>
      <c r="D16" s="69"/>
      <c r="E16" s="49"/>
      <c r="F16" s="69"/>
      <c r="G16" s="69"/>
      <c r="H16" s="69"/>
      <c r="I16" s="69"/>
      <c r="J16" s="69"/>
      <c r="K16" s="49"/>
    </row>
    <row r="17" spans="1:11" ht="9.75">
      <c r="A17" s="1" t="s">
        <v>71</v>
      </c>
      <c r="B17" s="1" t="s">
        <v>51</v>
      </c>
      <c r="C17" s="70">
        <v>0</v>
      </c>
      <c r="D17" s="70">
        <v>0</v>
      </c>
      <c r="E17" s="50">
        <f>C17-D17</f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50">
        <f t="shared" si="0"/>
        <v>0</v>
      </c>
    </row>
    <row r="18" spans="3:11" ht="9.75"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9.75">
      <c r="A19" s="1" t="s">
        <v>48</v>
      </c>
      <c r="B19" s="1" t="s">
        <v>53</v>
      </c>
      <c r="C19" s="50">
        <f aca="true" t="shared" si="1" ref="C19:I19">SUM(C9:C17)</f>
        <v>0</v>
      </c>
      <c r="D19" s="50">
        <f t="shared" si="1"/>
        <v>0</v>
      </c>
      <c r="E19" s="50">
        <f t="shared" si="1"/>
        <v>0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>SUM(J9:J17)</f>
        <v>0</v>
      </c>
      <c r="K19" s="50">
        <f t="shared" si="0"/>
        <v>0</v>
      </c>
    </row>
    <row r="20" spans="3:11" ht="9.75">
      <c r="C20" s="49"/>
      <c r="D20" s="49"/>
      <c r="E20" s="49"/>
      <c r="F20" s="49"/>
      <c r="G20" s="49"/>
      <c r="H20" s="49"/>
      <c r="I20" s="49"/>
      <c r="J20" s="49"/>
      <c r="K20" s="146"/>
    </row>
    <row r="21" spans="1:11" ht="9.75">
      <c r="A21" s="1" t="s">
        <v>50</v>
      </c>
      <c r="B21" s="1" t="s">
        <v>55</v>
      </c>
      <c r="C21" s="104">
        <v>0</v>
      </c>
      <c r="D21" s="69">
        <v>0</v>
      </c>
      <c r="E21" s="49">
        <f>C21-D21</f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146">
        <f t="shared" si="0"/>
        <v>0</v>
      </c>
    </row>
    <row r="22" spans="3:11" ht="9.75">
      <c r="C22" s="49"/>
      <c r="D22" s="49"/>
      <c r="E22" s="49"/>
      <c r="F22" s="49"/>
      <c r="G22" s="49"/>
      <c r="H22" s="49"/>
      <c r="I22" s="49"/>
      <c r="J22" s="49"/>
      <c r="K22" s="146"/>
    </row>
    <row r="23" spans="1:11" ht="9.75">
      <c r="A23" s="1" t="s">
        <v>52</v>
      </c>
      <c r="B23" s="1" t="s">
        <v>57</v>
      </c>
      <c r="C23" s="50">
        <f>C19-C21</f>
        <v>0</v>
      </c>
      <c r="D23" s="50">
        <f aca="true" t="shared" si="2" ref="D23:I23">D19-D21</f>
        <v>0</v>
      </c>
      <c r="E23" s="50">
        <f t="shared" si="2"/>
        <v>0</v>
      </c>
      <c r="F23" s="50">
        <f t="shared" si="2"/>
        <v>0</v>
      </c>
      <c r="G23" s="50">
        <f t="shared" si="2"/>
        <v>0</v>
      </c>
      <c r="H23" s="50">
        <f t="shared" si="2"/>
        <v>0</v>
      </c>
      <c r="I23" s="50">
        <f t="shared" si="2"/>
        <v>0</v>
      </c>
      <c r="J23" s="50">
        <f>J19-J21</f>
        <v>0</v>
      </c>
      <c r="K23" s="50">
        <f t="shared" si="0"/>
        <v>0</v>
      </c>
    </row>
    <row r="24" spans="3:11" ht="9.75">
      <c r="C24" s="49"/>
      <c r="D24" s="49"/>
      <c r="E24" s="49"/>
      <c r="F24" s="49"/>
      <c r="G24" s="49"/>
      <c r="H24" s="49"/>
      <c r="I24" s="49"/>
      <c r="J24" s="49"/>
      <c r="K24" s="146"/>
    </row>
    <row r="25" spans="1:11" ht="9.75">
      <c r="A25" s="1" t="s">
        <v>54</v>
      </c>
      <c r="B25" s="1" t="s">
        <v>170</v>
      </c>
      <c r="C25" s="69">
        <v>0</v>
      </c>
      <c r="D25" s="69">
        <v>0</v>
      </c>
      <c r="E25" s="49">
        <f>C25-D25</f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146">
        <f t="shared" si="0"/>
        <v>0</v>
      </c>
    </row>
    <row r="26" spans="3:11" ht="9.75">
      <c r="C26" s="69"/>
      <c r="D26" s="69"/>
      <c r="E26" s="69"/>
      <c r="F26" s="69"/>
      <c r="G26" s="69"/>
      <c r="H26" s="69"/>
      <c r="I26" s="69"/>
      <c r="J26" s="69"/>
      <c r="K26" s="146"/>
    </row>
    <row r="27" spans="1:11" ht="9.75">
      <c r="A27" s="1" t="s">
        <v>56</v>
      </c>
      <c r="B27" s="1" t="s">
        <v>60</v>
      </c>
      <c r="C27" s="70">
        <v>0</v>
      </c>
      <c r="D27" s="70">
        <v>0</v>
      </c>
      <c r="E27" s="50">
        <f>C27-D27</f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50">
        <f t="shared" si="0"/>
        <v>0</v>
      </c>
    </row>
    <row r="28" spans="3:11" ht="9.75">
      <c r="C28" s="49"/>
      <c r="D28" s="49"/>
      <c r="E28" s="49"/>
      <c r="F28" s="49"/>
      <c r="G28" s="49"/>
      <c r="H28" s="49"/>
      <c r="I28" s="49"/>
      <c r="J28" s="49"/>
      <c r="K28" s="147"/>
    </row>
    <row r="29" spans="1:11" ht="10.5" thickBot="1">
      <c r="A29" s="1" t="s">
        <v>58</v>
      </c>
      <c r="B29" s="1" t="s">
        <v>62</v>
      </c>
      <c r="C29" s="51">
        <f>C19+C25+C27</f>
        <v>0</v>
      </c>
      <c r="D29" s="51">
        <f aca="true" t="shared" si="3" ref="D29:I29">D19+D25+D27</f>
        <v>0</v>
      </c>
      <c r="E29" s="51">
        <f>E19+E25+E27</f>
        <v>0</v>
      </c>
      <c r="F29" s="51">
        <f t="shared" si="3"/>
        <v>0</v>
      </c>
      <c r="G29" s="51">
        <f t="shared" si="3"/>
        <v>0</v>
      </c>
      <c r="H29" s="51">
        <f t="shared" si="3"/>
        <v>0</v>
      </c>
      <c r="I29" s="51">
        <f t="shared" si="3"/>
        <v>0</v>
      </c>
      <c r="J29" s="51">
        <f>J19+J25+J27</f>
        <v>0</v>
      </c>
      <c r="K29" s="51">
        <f>SUM(C29,F29:J29)</f>
        <v>0</v>
      </c>
    </row>
    <row r="30" spans="3:11" ht="10.5" thickTop="1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9.75"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">
      <c r="A32" s="19"/>
      <c r="B32" s="19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2.75">
      <c r="A33" s="75" t="s">
        <v>138</v>
      </c>
      <c r="B33" s="75"/>
      <c r="C33" s="75"/>
      <c r="D33" s="75"/>
      <c r="E33" s="75"/>
      <c r="F33" s="75"/>
      <c r="G33" s="19"/>
      <c r="H33" s="19"/>
      <c r="I33" s="19"/>
      <c r="J33" s="19"/>
      <c r="K33" s="19"/>
    </row>
    <row r="34" spans="1:11" ht="12.75">
      <c r="A34" s="75"/>
      <c r="B34" s="75"/>
      <c r="C34" s="75"/>
      <c r="D34" s="75"/>
      <c r="E34" s="75"/>
      <c r="F34" s="75"/>
      <c r="G34" s="19"/>
      <c r="H34" s="19"/>
      <c r="I34" s="19"/>
      <c r="J34" s="19"/>
      <c r="K34" s="19"/>
    </row>
    <row r="35" spans="1:11" ht="12.75">
      <c r="A35" s="75"/>
      <c r="B35" s="75" t="s">
        <v>21</v>
      </c>
      <c r="C35" s="75"/>
      <c r="D35" s="75" t="s">
        <v>13</v>
      </c>
      <c r="E35" s="75"/>
      <c r="F35" s="75" t="s">
        <v>19</v>
      </c>
      <c r="G35" s="19"/>
      <c r="H35" s="19"/>
      <c r="I35" s="19"/>
      <c r="J35" s="19"/>
      <c r="K35" s="19"/>
    </row>
    <row r="36" spans="1:11" ht="12.75">
      <c r="A36" s="75"/>
      <c r="B36" s="75" t="s">
        <v>8</v>
      </c>
      <c r="C36" s="75"/>
      <c r="D36" s="75" t="s">
        <v>15</v>
      </c>
      <c r="E36" s="75"/>
      <c r="F36" s="75"/>
      <c r="G36" s="19"/>
      <c r="H36" s="19"/>
      <c r="I36" s="19"/>
      <c r="J36" s="19"/>
      <c r="K36" s="19"/>
    </row>
    <row r="37" spans="1:11" ht="12.75">
      <c r="A37" s="75"/>
      <c r="B37" s="75" t="s">
        <v>9</v>
      </c>
      <c r="C37" s="75"/>
      <c r="D37" s="75" t="s">
        <v>17</v>
      </c>
      <c r="E37" s="75"/>
      <c r="F37" s="75"/>
      <c r="G37" s="19"/>
      <c r="H37" s="19"/>
      <c r="I37" s="19"/>
      <c r="J37" s="19"/>
      <c r="K37" s="19"/>
    </row>
    <row r="38" spans="1:11" ht="1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8515625" style="2" bestFit="1" customWidth="1"/>
    <col min="2" max="2" width="22.00390625" style="2" customWidth="1"/>
    <col min="3" max="3" width="14.28125" style="2" customWidth="1"/>
    <col min="4" max="16384" width="9.140625" style="2" customWidth="1"/>
  </cols>
  <sheetData>
    <row r="1" spans="1:4" ht="12.75">
      <c r="A1" s="20" t="s">
        <v>8</v>
      </c>
      <c r="B1" s="20"/>
      <c r="C1" s="20"/>
      <c r="D1" s="20"/>
    </row>
    <row r="2" spans="1:4" ht="12.75">
      <c r="A2" s="20" t="s">
        <v>22</v>
      </c>
      <c r="B2" s="20"/>
      <c r="C2" s="20"/>
      <c r="D2" s="20"/>
    </row>
    <row r="3" spans="1:4" ht="12.75">
      <c r="A3" s="20"/>
      <c r="B3" s="20"/>
      <c r="C3" s="20"/>
      <c r="D3" s="20"/>
    </row>
    <row r="4" spans="1:4" ht="12.75">
      <c r="A4" s="21" t="s">
        <v>26</v>
      </c>
      <c r="B4" s="95">
        <f>'VE-CA-1'!$J$4</f>
        <v>44027</v>
      </c>
      <c r="C4" s="22"/>
      <c r="D4" s="20"/>
    </row>
    <row r="5" spans="1:4" ht="12.75">
      <c r="A5" s="22"/>
      <c r="B5" s="22"/>
      <c r="C5" s="22"/>
      <c r="D5" s="20"/>
    </row>
    <row r="6" spans="1:4" ht="12.75">
      <c r="A6" s="23"/>
      <c r="B6" s="23" t="s">
        <v>63</v>
      </c>
      <c r="C6" s="23" t="s">
        <v>32</v>
      </c>
      <c r="D6" s="20"/>
    </row>
    <row r="7" spans="1:4" ht="12.75">
      <c r="A7" s="24" t="s">
        <v>33</v>
      </c>
      <c r="B7" s="24" t="s">
        <v>64</v>
      </c>
      <c r="C7" s="24" t="s">
        <v>199</v>
      </c>
      <c r="D7" s="20"/>
    </row>
    <row r="8" spans="1:4" ht="12.75">
      <c r="A8" s="20"/>
      <c r="B8" s="20"/>
      <c r="C8" s="20"/>
      <c r="D8" s="20"/>
    </row>
    <row r="9" spans="1:4" ht="12.75">
      <c r="A9" s="114" t="s">
        <v>42</v>
      </c>
      <c r="B9" s="22" t="s">
        <v>66</v>
      </c>
      <c r="C9" s="71">
        <v>0</v>
      </c>
      <c r="D9" s="20"/>
    </row>
    <row r="10" spans="1:4" ht="12.75">
      <c r="A10" s="13"/>
      <c r="B10" s="20"/>
      <c r="C10" s="20"/>
      <c r="D10" s="20"/>
    </row>
    <row r="11" spans="1:4" ht="12.75">
      <c r="A11" s="114" t="s">
        <v>44</v>
      </c>
      <c r="B11" s="22" t="s">
        <v>67</v>
      </c>
      <c r="C11" s="71">
        <v>0</v>
      </c>
      <c r="D11" s="20"/>
    </row>
    <row r="12" spans="1:4" ht="12">
      <c r="A12" s="21"/>
      <c r="B12" s="20"/>
      <c r="C12" s="20"/>
      <c r="D12" s="20"/>
    </row>
    <row r="13" spans="1:4" ht="12">
      <c r="A13" s="114" t="s">
        <v>46</v>
      </c>
      <c r="B13" s="22" t="s">
        <v>68</v>
      </c>
      <c r="C13" s="71">
        <v>0</v>
      </c>
      <c r="D13" s="20"/>
    </row>
    <row r="14" spans="1:4" ht="12">
      <c r="A14" s="21"/>
      <c r="B14" s="20"/>
      <c r="C14" s="20"/>
      <c r="D14" s="20"/>
    </row>
    <row r="15" spans="1:4" ht="12">
      <c r="A15" s="114" t="s">
        <v>69</v>
      </c>
      <c r="B15" s="22" t="s">
        <v>73</v>
      </c>
      <c r="C15" s="105">
        <v>0</v>
      </c>
      <c r="D15" s="20"/>
    </row>
    <row r="16" spans="1:4" ht="12">
      <c r="A16" s="21"/>
      <c r="B16" s="12"/>
      <c r="C16" s="12"/>
      <c r="D16" s="20"/>
    </row>
    <row r="17" spans="1:4" ht="12">
      <c r="A17" s="114" t="s">
        <v>71</v>
      </c>
      <c r="B17" s="22" t="s">
        <v>70</v>
      </c>
      <c r="C17" s="105">
        <v>0</v>
      </c>
      <c r="D17" s="20"/>
    </row>
    <row r="18" spans="1:4" ht="12">
      <c r="A18" s="21"/>
      <c r="B18" s="20"/>
      <c r="C18" s="20"/>
      <c r="D18" s="20"/>
    </row>
    <row r="19" spans="1:4" ht="12">
      <c r="A19" s="114" t="s">
        <v>48</v>
      </c>
      <c r="B19" s="22" t="s">
        <v>72</v>
      </c>
      <c r="C19" s="22">
        <f>'VE-CA-1'!$G$19</f>
        <v>0</v>
      </c>
      <c r="D19" s="20"/>
    </row>
    <row r="20" spans="1:4" ht="12">
      <c r="A20" s="21"/>
      <c r="B20" s="20"/>
      <c r="C20" s="20"/>
      <c r="D20" s="20"/>
    </row>
    <row r="21" spans="1:5" ht="12.75" thickBot="1">
      <c r="A21" s="115" t="s">
        <v>50</v>
      </c>
      <c r="B21" s="25" t="s">
        <v>74</v>
      </c>
      <c r="C21" s="25">
        <f>SUM(C9:C19)</f>
        <v>0</v>
      </c>
      <c r="D21" s="20">
        <f>C21-'VE-CA-1'!K29</f>
        <v>0</v>
      </c>
      <c r="E21" s="2" t="s">
        <v>197</v>
      </c>
    </row>
    <row r="22" spans="1:4" ht="12.75" thickTop="1">
      <c r="A22" s="20"/>
      <c r="B22" s="20"/>
      <c r="C22" s="20"/>
      <c r="D22" s="20"/>
    </row>
    <row r="23" spans="1:4" ht="12">
      <c r="A23" s="20" t="s">
        <v>198</v>
      </c>
      <c r="B23" s="20"/>
      <c r="C23" s="20"/>
      <c r="D23" s="20"/>
    </row>
  </sheetData>
  <sheetProtection/>
  <printOptions/>
  <pageMargins left="0.75" right="0.75" top="1" bottom="1" header="0.5" footer="0.5"/>
  <pageSetup horizontalDpi="300" verticalDpi="3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J1" sqref="J1"/>
      <selection pane="bottomLeft" activeCell="A18" sqref="A18"/>
      <selection pane="bottomRight" activeCell="A3" sqref="A3"/>
    </sheetView>
  </sheetViews>
  <sheetFormatPr defaultColWidth="14.8515625" defaultRowHeight="12.75"/>
  <cols>
    <col min="1" max="1" width="5.421875" style="0" customWidth="1"/>
    <col min="2" max="2" width="18.00390625" style="0" customWidth="1"/>
    <col min="3" max="3" width="4.421875" style="0" customWidth="1"/>
    <col min="4" max="9" width="14.8515625" style="0" customWidth="1"/>
    <col min="10" max="10" width="15.57421875" style="0" customWidth="1"/>
    <col min="11" max="18" width="14.8515625" style="0" customWidth="1"/>
    <col min="19" max="19" width="16.421875" style="0" customWidth="1"/>
  </cols>
  <sheetData>
    <row r="1" spans="1:25" ht="12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4"/>
      <c r="X1" s="4"/>
      <c r="Y1" s="4"/>
    </row>
    <row r="2" spans="1:25" ht="12">
      <c r="A2" s="26" t="s">
        <v>75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"/>
      <c r="X2" s="4"/>
      <c r="Y2" s="4"/>
    </row>
    <row r="3" spans="1:25" ht="12">
      <c r="A3" s="26"/>
      <c r="B3" s="26"/>
      <c r="C3" s="26"/>
      <c r="D3" s="26"/>
      <c r="E3" s="27" t="s">
        <v>23</v>
      </c>
      <c r="F3" s="88" t="str">
        <f>'VE-CA-1'!$G$3</f>
        <v>WTCS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4"/>
      <c r="X3" s="4"/>
      <c r="Y3" s="4"/>
    </row>
    <row r="4" spans="1:25" ht="12">
      <c r="A4" s="26"/>
      <c r="B4" s="27" t="s">
        <v>76</v>
      </c>
      <c r="C4" s="27"/>
      <c r="D4" s="41" t="str">
        <f>'VE-CA-1'!$C$4</f>
        <v>2020-2021</v>
      </c>
      <c r="E4" s="27" t="s">
        <v>25</v>
      </c>
      <c r="F4" s="42" t="str">
        <f>'VE-CA-1'!$E$4</f>
        <v>Budgeted</v>
      </c>
      <c r="G4" s="26"/>
      <c r="H4" s="27" t="s">
        <v>77</v>
      </c>
      <c r="I4" s="96">
        <f>'VE-CA-1'!$J$4</f>
        <v>44027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4"/>
      <c r="X4" s="4"/>
      <c r="Y4" s="4"/>
    </row>
    <row r="5" spans="1:25" ht="12">
      <c r="A5" s="28"/>
      <c r="B5" s="29"/>
      <c r="C5" s="29"/>
      <c r="D5" s="28"/>
      <c r="E5" s="29"/>
      <c r="F5" s="28"/>
      <c r="G5" s="28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6"/>
      <c r="W5" s="4"/>
      <c r="X5" s="4"/>
      <c r="Y5" s="4"/>
    </row>
    <row r="6" spans="1:25" ht="12">
      <c r="A6" s="26"/>
      <c r="B6" s="26"/>
      <c r="C6" s="26"/>
      <c r="D6" s="26"/>
      <c r="E6" s="26"/>
      <c r="F6" s="30"/>
      <c r="G6" s="30"/>
      <c r="H6" s="26"/>
      <c r="I6" s="30"/>
      <c r="J6" s="26"/>
      <c r="K6" s="26"/>
      <c r="L6" s="30"/>
      <c r="M6" s="30"/>
      <c r="N6" s="30"/>
      <c r="O6" s="30"/>
      <c r="P6" s="30"/>
      <c r="Q6" s="30"/>
      <c r="R6" s="30"/>
      <c r="S6" s="30"/>
      <c r="T6" s="30"/>
      <c r="U6" s="26"/>
      <c r="V6" s="26"/>
      <c r="W6" s="4"/>
      <c r="X6" s="4"/>
      <c r="Y6" s="4"/>
    </row>
    <row r="7" spans="1:25" ht="40.5">
      <c r="A7" s="31" t="s">
        <v>33</v>
      </c>
      <c r="B7" s="31" t="s">
        <v>34</v>
      </c>
      <c r="C7" s="31" t="s">
        <v>221</v>
      </c>
      <c r="D7" s="113" t="s">
        <v>173</v>
      </c>
      <c r="E7" s="113" t="s">
        <v>174</v>
      </c>
      <c r="F7" s="113" t="s">
        <v>175</v>
      </c>
      <c r="G7" s="113" t="s">
        <v>870</v>
      </c>
      <c r="H7" s="113" t="s">
        <v>176</v>
      </c>
      <c r="I7" s="113" t="s">
        <v>177</v>
      </c>
      <c r="J7" s="113" t="s">
        <v>178</v>
      </c>
      <c r="K7" s="113" t="s">
        <v>179</v>
      </c>
      <c r="L7" s="113" t="s">
        <v>180</v>
      </c>
      <c r="M7" s="113" t="s">
        <v>181</v>
      </c>
      <c r="N7" s="113" t="s">
        <v>182</v>
      </c>
      <c r="O7" s="113" t="s">
        <v>871</v>
      </c>
      <c r="P7" s="113" t="s">
        <v>183</v>
      </c>
      <c r="Q7" s="113" t="s">
        <v>872</v>
      </c>
      <c r="R7" s="113" t="s">
        <v>184</v>
      </c>
      <c r="S7" s="113" t="s">
        <v>185</v>
      </c>
      <c r="T7" s="113" t="s">
        <v>869</v>
      </c>
      <c r="U7" s="31" t="s">
        <v>32</v>
      </c>
      <c r="V7" s="30" t="s">
        <v>79</v>
      </c>
      <c r="W7" s="4"/>
      <c r="X7" s="4"/>
      <c r="Y7" s="4"/>
    </row>
    <row r="8" spans="1:25" ht="12">
      <c r="A8" s="26"/>
      <c r="B8" s="26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4"/>
      <c r="X8" s="4"/>
      <c r="Y8" s="4"/>
    </row>
    <row r="9" spans="1:25" ht="12">
      <c r="A9" s="26" t="s">
        <v>42</v>
      </c>
      <c r="B9" s="26" t="s">
        <v>43</v>
      </c>
      <c r="C9" s="140" t="s">
        <v>222</v>
      </c>
      <c r="D9" s="74">
        <v>0</v>
      </c>
      <c r="E9" s="112">
        <v>0</v>
      </c>
      <c r="F9" s="74">
        <v>0</v>
      </c>
      <c r="G9" s="112">
        <v>0</v>
      </c>
      <c r="H9" s="112">
        <v>0</v>
      </c>
      <c r="I9" s="112">
        <v>0</v>
      </c>
      <c r="J9" s="112">
        <v>0</v>
      </c>
      <c r="K9" s="74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56">
        <f>SUM(D9:T9)</f>
        <v>0</v>
      </c>
      <c r="V9" s="56"/>
      <c r="W9" s="4" t="s">
        <v>219</v>
      </c>
      <c r="X9" s="4"/>
      <c r="Y9" s="4"/>
    </row>
    <row r="10" spans="1:25" ht="12">
      <c r="A10" s="26"/>
      <c r="B10" s="26"/>
      <c r="C10" s="3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4"/>
      <c r="X10" s="4"/>
      <c r="Y10" s="4"/>
    </row>
    <row r="11" spans="1:25" ht="12">
      <c r="A11" s="28" t="s">
        <v>44</v>
      </c>
      <c r="B11" s="28" t="s">
        <v>80</v>
      </c>
      <c r="C11" s="31" t="s">
        <v>223</v>
      </c>
      <c r="D11" s="57">
        <f>ROUND('VE-CA-6'!B35*$U$11,0)</f>
        <v>0</v>
      </c>
      <c r="E11" s="57">
        <f>ROUND(U11-D11-F11-G11-H11-I11-J11-K11-L11-M11-N11-O11-P11-Q11-R11-S11-T11,0)</f>
        <v>0</v>
      </c>
      <c r="F11" s="57">
        <f>ROUND('VE-CA-6'!D35*$U$11,0)</f>
        <v>0</v>
      </c>
      <c r="G11" s="57">
        <f>ROUND('VE-CA-6'!E35*$U$11,0)</f>
        <v>0</v>
      </c>
      <c r="H11" s="57">
        <f>ROUND('VE-CA-6'!F35*$U$11,0)</f>
        <v>0</v>
      </c>
      <c r="I11" s="57">
        <f>ROUND('VE-CA-6'!G35*$U$11,0)</f>
        <v>0</v>
      </c>
      <c r="J11" s="57">
        <f>ROUND('VE-CA-6'!H35*$U$11,0)</f>
        <v>0</v>
      </c>
      <c r="K11" s="57">
        <f>ROUND('VE-CA-6'!I35*$U$11,0)</f>
        <v>0</v>
      </c>
      <c r="L11" s="57">
        <f>ROUND('VE-CA-6'!J35*$U$11,0)</f>
        <v>0</v>
      </c>
      <c r="M11" s="57">
        <f>ROUND('VE-CA-6'!K35*$U$11,0)</f>
        <v>0</v>
      </c>
      <c r="N11" s="57">
        <f>ROUND('VE-CA-6'!L35*$U$11,0)</f>
        <v>0</v>
      </c>
      <c r="O11" s="57">
        <f>ROUND('VE-CA-6'!M35*$U$11,0)</f>
        <v>0</v>
      </c>
      <c r="P11" s="57">
        <f>ROUND('VE-CA-6'!N35*$U$11,0)</f>
        <v>0</v>
      </c>
      <c r="Q11" s="57">
        <f>ROUND('VE-CA-6'!O35*$U$11,0)</f>
        <v>0</v>
      </c>
      <c r="R11" s="57">
        <f>ROUND('VE-CA-6'!P35*$U$11,0)</f>
        <v>0</v>
      </c>
      <c r="S11" s="57">
        <f>ROUND('VE-CA-6'!Q35*$U$11,0)</f>
        <v>0</v>
      </c>
      <c r="T11" s="57">
        <f>ROUND('VE-CA-6'!R35*$U$11,0)</f>
        <v>0</v>
      </c>
      <c r="U11" s="57">
        <f>U13-U9</f>
        <v>0</v>
      </c>
      <c r="V11" s="56">
        <f>SUM(D11:T11)</f>
        <v>0</v>
      </c>
      <c r="W11" s="4" t="s">
        <v>200</v>
      </c>
      <c r="X11" s="4"/>
      <c r="Y11" s="4"/>
    </row>
    <row r="12" spans="1:25" ht="12">
      <c r="A12" s="26"/>
      <c r="B12" s="26"/>
      <c r="C12" s="30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4"/>
      <c r="X12" s="4"/>
      <c r="Y12" s="4"/>
    </row>
    <row r="13" spans="1:25" ht="12">
      <c r="A13" s="26" t="s">
        <v>46</v>
      </c>
      <c r="B13" s="26" t="s">
        <v>81</v>
      </c>
      <c r="C13" s="140" t="s">
        <v>222</v>
      </c>
      <c r="D13" s="56">
        <f>SUM(D9:D11)</f>
        <v>0</v>
      </c>
      <c r="E13" s="99">
        <f>ROUND(U13-D13-F13-G13-H13-I13-J13-K13-L13-M13-N13-O13-P13-Q13-R13-S13-T13,0)</f>
        <v>0</v>
      </c>
      <c r="F13" s="56">
        <f aca="true" t="shared" si="0" ref="F13:K13">SUM(F9:F11)</f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>SUM(L9:L11)</f>
        <v>0</v>
      </c>
      <c r="M13" s="56">
        <f aca="true" t="shared" si="1" ref="M13:T13">SUM(M9:M11)</f>
        <v>0</v>
      </c>
      <c r="N13" s="56">
        <f t="shared" si="1"/>
        <v>0</v>
      </c>
      <c r="O13" s="56">
        <f>SUM(O9:O11)</f>
        <v>0</v>
      </c>
      <c r="P13" s="56">
        <f t="shared" si="1"/>
        <v>0</v>
      </c>
      <c r="Q13" s="56">
        <f t="shared" si="1"/>
        <v>0</v>
      </c>
      <c r="R13" s="56">
        <f t="shared" si="1"/>
        <v>0</v>
      </c>
      <c r="S13" s="56">
        <f t="shared" si="1"/>
        <v>0</v>
      </c>
      <c r="T13" s="56">
        <f t="shared" si="1"/>
        <v>0</v>
      </c>
      <c r="U13" s="56">
        <f>'VE-CA-1'!E9</f>
        <v>0</v>
      </c>
      <c r="V13" s="56">
        <f>SUM(D13:T13)</f>
        <v>0</v>
      </c>
      <c r="W13" s="4" t="s">
        <v>201</v>
      </c>
      <c r="X13" s="4"/>
      <c r="Y13" s="4"/>
    </row>
    <row r="14" spans="1:25" ht="12">
      <c r="A14" s="26"/>
      <c r="B14" s="26"/>
      <c r="C14" s="30"/>
      <c r="D14" s="56"/>
      <c r="E14" s="99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4"/>
      <c r="X14" s="4"/>
      <c r="Y14" s="4"/>
    </row>
    <row r="15" spans="1:25" ht="12">
      <c r="A15" s="26" t="s">
        <v>69</v>
      </c>
      <c r="B15" s="26" t="s">
        <v>45</v>
      </c>
      <c r="C15" s="30" t="s">
        <v>224</v>
      </c>
      <c r="D15" s="56">
        <f>ROUND('VE-CA-6'!B21*$U$15,0)</f>
        <v>0</v>
      </c>
      <c r="E15" s="99">
        <f>ROUND(U15-D15-F15-G15-H15-I15-J15-K15-L15-M15-N15-O15-P15-Q15-R15-S15-T15,0)</f>
        <v>0</v>
      </c>
      <c r="F15" s="56">
        <f>ROUND('VE-CA-6'!D21*$U$15,0)</f>
        <v>0</v>
      </c>
      <c r="G15" s="56">
        <f>ROUND('VE-CA-6'!E21*$U$15,0)</f>
        <v>0</v>
      </c>
      <c r="H15" s="56">
        <f>ROUND('VE-CA-6'!F21*$U$15,0)</f>
        <v>0</v>
      </c>
      <c r="I15" s="56">
        <f>ROUND('VE-CA-6'!G21*$U$15,0)</f>
        <v>0</v>
      </c>
      <c r="J15" s="56">
        <f>ROUND('VE-CA-6'!H21*$U$15,0)</f>
        <v>0</v>
      </c>
      <c r="K15" s="56">
        <f>ROUND('VE-CA-6'!I21*$U$15,0)</f>
        <v>0</v>
      </c>
      <c r="L15" s="56">
        <f>ROUND('VE-CA-6'!J21*$U$15,0)</f>
        <v>0</v>
      </c>
      <c r="M15" s="56">
        <f>ROUND('VE-CA-6'!K21*$U$15,0)</f>
        <v>0</v>
      </c>
      <c r="N15" s="56">
        <f>ROUND('VE-CA-6'!L21*$U$15,0)</f>
        <v>0</v>
      </c>
      <c r="O15" s="56">
        <f>ROUND('VE-CA-6'!M21*$U$15,0)</f>
        <v>0</v>
      </c>
      <c r="P15" s="56">
        <f>ROUND('VE-CA-6'!N21*$U$15,0)</f>
        <v>0</v>
      </c>
      <c r="Q15" s="56">
        <f>ROUND('VE-CA-6'!O21*$U$15,0)</f>
        <v>0</v>
      </c>
      <c r="R15" s="56">
        <f>ROUND('VE-CA-6'!P21*$U$15,0)</f>
        <v>0</v>
      </c>
      <c r="S15" s="56">
        <f>ROUND('VE-CA-6'!Q21*$U$15,0)</f>
        <v>0</v>
      </c>
      <c r="T15" s="56">
        <f>ROUND('VE-CA-6'!R21*$U$15,0)</f>
        <v>0</v>
      </c>
      <c r="U15" s="56">
        <f>'VE-CA-1'!E11</f>
        <v>0</v>
      </c>
      <c r="V15" s="56">
        <f>SUM(D15:T15)</f>
        <v>0</v>
      </c>
      <c r="W15" s="4"/>
      <c r="X15" s="4"/>
      <c r="Y15" s="4"/>
    </row>
    <row r="16" spans="1:25" ht="12">
      <c r="A16" s="26"/>
      <c r="B16" s="26"/>
      <c r="C16" s="30"/>
      <c r="D16" s="56"/>
      <c r="E16" s="99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4"/>
      <c r="X16" s="4"/>
      <c r="Y16" s="4"/>
    </row>
    <row r="17" spans="1:25" ht="12">
      <c r="A17" s="26" t="s">
        <v>71</v>
      </c>
      <c r="B17" s="26" t="s">
        <v>47</v>
      </c>
      <c r="C17" s="30" t="s">
        <v>224</v>
      </c>
      <c r="D17" s="56">
        <f>ROUND('VE-CA-6'!B21*$U$17,0)</f>
        <v>0</v>
      </c>
      <c r="E17" s="99">
        <f>ROUND(U17-D17-F17-G17-H17-I17-J17-K17-L17-M17-N17-O17-P17-Q17-R17-S17-T17,0)</f>
        <v>0</v>
      </c>
      <c r="F17" s="56">
        <f>ROUND('VE-CA-6'!D21*$U$17,0)</f>
        <v>0</v>
      </c>
      <c r="G17" s="56">
        <f>ROUND('VE-CA-6'!E21*$U$17,0)</f>
        <v>0</v>
      </c>
      <c r="H17" s="56">
        <f>ROUND('VE-CA-6'!F21*$U$17,0)</f>
        <v>0</v>
      </c>
      <c r="I17" s="56">
        <f>ROUND('VE-CA-6'!G21*$U$17,0)</f>
        <v>0</v>
      </c>
      <c r="J17" s="56">
        <f>ROUND('VE-CA-6'!H21*$U$17,0)</f>
        <v>0</v>
      </c>
      <c r="K17" s="56">
        <f>ROUND('VE-CA-6'!I21*$U$17,0)</f>
        <v>0</v>
      </c>
      <c r="L17" s="56">
        <f>ROUND('VE-CA-6'!J21*$U$17,0)</f>
        <v>0</v>
      </c>
      <c r="M17" s="56">
        <f>ROUND('VE-CA-6'!K21*$U$17,0)</f>
        <v>0</v>
      </c>
      <c r="N17" s="56">
        <f>ROUND('VE-CA-6'!L21*$U$17,0)</f>
        <v>0</v>
      </c>
      <c r="O17" s="56">
        <f>ROUND('VE-CA-6'!M21*$U$17,0)</f>
        <v>0</v>
      </c>
      <c r="P17" s="56">
        <f>ROUND('VE-CA-6'!N21*$U$17,0)</f>
        <v>0</v>
      </c>
      <c r="Q17" s="56">
        <f>ROUND('VE-CA-6'!O21*$U$17,0)</f>
        <v>0</v>
      </c>
      <c r="R17" s="56">
        <f>ROUND('VE-CA-6'!P21*$U$17,0)</f>
        <v>0</v>
      </c>
      <c r="S17" s="56">
        <f>ROUND('VE-CA-6'!Q21*$U$17,0)</f>
        <v>0</v>
      </c>
      <c r="T17" s="56">
        <f>ROUND('VE-CA-6'!R21*$U$17,0)</f>
        <v>0</v>
      </c>
      <c r="U17" s="56">
        <f>'VE-CA-1'!E13</f>
        <v>0</v>
      </c>
      <c r="V17" s="56">
        <f>SUM(D17:T17)</f>
        <v>0</v>
      </c>
      <c r="W17" s="4"/>
      <c r="X17" s="4"/>
      <c r="Y17" s="4"/>
    </row>
    <row r="18" spans="1:25" ht="12">
      <c r="A18" s="26"/>
      <c r="B18" s="26"/>
      <c r="C18" s="30"/>
      <c r="D18" s="56"/>
      <c r="E18" s="99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4"/>
      <c r="X18" s="4"/>
      <c r="Y18" s="4"/>
    </row>
    <row r="19" spans="1:25" ht="12">
      <c r="A19" s="26" t="s">
        <v>48</v>
      </c>
      <c r="B19" s="26" t="s">
        <v>82</v>
      </c>
      <c r="C19" s="30" t="s">
        <v>225</v>
      </c>
      <c r="D19" s="56">
        <f>ROUND('VE-CA-6'!B37*$U$19,0)</f>
        <v>0</v>
      </c>
      <c r="E19" s="99">
        <f>ROUND(U19-D19-F19-G19-H19-I19-J19-K19-L19-M19-N19-O19-P19-Q19-R19-S19-T19,0)</f>
        <v>0</v>
      </c>
      <c r="F19" s="56">
        <f>ROUND('VE-CA-6'!D37*$U$19,0)</f>
        <v>0</v>
      </c>
      <c r="G19" s="56">
        <f>ROUND('VE-CA-6'!E37*$U$19,0)</f>
        <v>0</v>
      </c>
      <c r="H19" s="56">
        <f>ROUND('VE-CA-6'!F37*$U$19,0)</f>
        <v>0</v>
      </c>
      <c r="I19" s="56">
        <f>ROUND('VE-CA-6'!G37*$U$19,0)</f>
        <v>0</v>
      </c>
      <c r="J19" s="56">
        <f>ROUND('VE-CA-6'!H37*$U$19,0)</f>
        <v>0</v>
      </c>
      <c r="K19" s="56">
        <f>ROUND('VE-CA-6'!I37*$U$19,0)</f>
        <v>0</v>
      </c>
      <c r="L19" s="56">
        <f>ROUND('VE-CA-6'!J37*$U$19,0)</f>
        <v>0</v>
      </c>
      <c r="M19" s="56">
        <f>ROUND('VE-CA-6'!K37*$U$19,0)</f>
        <v>0</v>
      </c>
      <c r="N19" s="56">
        <f>ROUND('VE-CA-6'!L37*$U$19,0)</f>
        <v>0</v>
      </c>
      <c r="O19" s="56">
        <f>ROUND('VE-CA-6'!M37*$U$19,0)</f>
        <v>0</v>
      </c>
      <c r="P19" s="56">
        <f>ROUND('VE-CA-6'!N37*$U$19,0)</f>
        <v>0</v>
      </c>
      <c r="Q19" s="56">
        <f>ROUND('VE-CA-6'!O37*$U$19,0)</f>
        <v>0</v>
      </c>
      <c r="R19" s="56">
        <f>ROUND('VE-CA-6'!P37*$U$19,0)</f>
        <v>0</v>
      </c>
      <c r="S19" s="56">
        <f>ROUND('VE-CA-6'!Q37*$U$19,0)</f>
        <v>0</v>
      </c>
      <c r="T19" s="56">
        <f>ROUND('VE-CA-6'!R37*$U$19,0)</f>
        <v>0</v>
      </c>
      <c r="U19" s="56">
        <f>'VE-CA-1'!E15</f>
        <v>0</v>
      </c>
      <c r="V19" s="56">
        <f>SUM(D19:T19)</f>
        <v>0</v>
      </c>
      <c r="W19" s="4"/>
      <c r="X19" s="4"/>
      <c r="Y19" s="4"/>
    </row>
    <row r="20" spans="1:25" ht="12">
      <c r="A20" s="26"/>
      <c r="B20" s="26"/>
      <c r="C20" s="30"/>
      <c r="D20" s="56"/>
      <c r="E20" s="99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4"/>
      <c r="X20" s="4"/>
      <c r="Y20" s="4"/>
    </row>
    <row r="21" spans="1:25" ht="12">
      <c r="A21" s="28" t="s">
        <v>50</v>
      </c>
      <c r="B21" s="28" t="s">
        <v>51</v>
      </c>
      <c r="C21" s="31" t="s">
        <v>224</v>
      </c>
      <c r="D21" s="57">
        <f>ROUND('VE-CA-6'!B21*$U$21,0)</f>
        <v>0</v>
      </c>
      <c r="E21" s="57">
        <f>ROUND(U21-D21-F21-G21-H21-I21-J21-K21-L21-M21-N21-O21-P21-Q21-R21-S21-T21,0)</f>
        <v>0</v>
      </c>
      <c r="F21" s="57">
        <f>ROUND('VE-CA-6'!D21*$U$21,0)</f>
        <v>0</v>
      </c>
      <c r="G21" s="57">
        <f>ROUND('VE-CA-6'!E21*$U$21,0)</f>
        <v>0</v>
      </c>
      <c r="H21" s="57">
        <f>ROUND('VE-CA-6'!F21*$U$21,0)</f>
        <v>0</v>
      </c>
      <c r="I21" s="57">
        <f>ROUND('VE-CA-6'!G21*$U$21,0)</f>
        <v>0</v>
      </c>
      <c r="J21" s="57">
        <f>ROUND('VE-CA-6'!H21*$U$21,0)</f>
        <v>0</v>
      </c>
      <c r="K21" s="57">
        <f>ROUND('VE-CA-6'!I21*$U$21,0)</f>
        <v>0</v>
      </c>
      <c r="L21" s="57">
        <f>ROUND('VE-CA-6'!J21*$U$21,0)</f>
        <v>0</v>
      </c>
      <c r="M21" s="57">
        <f>ROUND('VE-CA-6'!K21*$U$21,0)</f>
        <v>0</v>
      </c>
      <c r="N21" s="57">
        <f>ROUND('VE-CA-6'!L21*$U$21,0)</f>
        <v>0</v>
      </c>
      <c r="O21" s="57">
        <f>ROUND('VE-CA-6'!M21*$U$21,0)</f>
        <v>0</v>
      </c>
      <c r="P21" s="57">
        <f>ROUND('VE-CA-6'!N21*$U$21,0)</f>
        <v>0</v>
      </c>
      <c r="Q21" s="57">
        <f>ROUND('VE-CA-6'!O21*$U$21,0)</f>
        <v>0</v>
      </c>
      <c r="R21" s="57">
        <f>ROUND('VE-CA-6'!P21*$U$21,0)</f>
        <v>0</v>
      </c>
      <c r="S21" s="57">
        <f>ROUND('VE-CA-6'!Q21*$U$21,0)</f>
        <v>0</v>
      </c>
      <c r="T21" s="57">
        <f>ROUND('VE-CA-6'!R21*$U$21,0)</f>
        <v>0</v>
      </c>
      <c r="U21" s="57">
        <f>'VE-CA-1'!E17</f>
        <v>0</v>
      </c>
      <c r="V21" s="56">
        <f>SUM(D21:T21)</f>
        <v>0</v>
      </c>
      <c r="W21" s="4"/>
      <c r="X21" s="4"/>
      <c r="Y21" s="4"/>
    </row>
    <row r="22" spans="1:25" ht="12">
      <c r="A22" s="26"/>
      <c r="B22" s="26"/>
      <c r="C22" s="30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4"/>
      <c r="X22" s="4"/>
      <c r="Y22" s="4"/>
    </row>
    <row r="23" spans="1:25" ht="12.75" thickBot="1">
      <c r="A23" s="32" t="s">
        <v>52</v>
      </c>
      <c r="B23" s="32" t="s">
        <v>220</v>
      </c>
      <c r="C23" s="141" t="s">
        <v>222</v>
      </c>
      <c r="D23" s="58">
        <f>SUM(D13:D21)</f>
        <v>0</v>
      </c>
      <c r="E23" s="58">
        <f>SUM(E13:E21)</f>
        <v>0</v>
      </c>
      <c r="F23" s="58">
        <f aca="true" t="shared" si="2" ref="F23:L23">SUM(F13:F21)</f>
        <v>0</v>
      </c>
      <c r="G23" s="58">
        <f t="shared" si="2"/>
        <v>0</v>
      </c>
      <c r="H23" s="58">
        <f t="shared" si="2"/>
        <v>0</v>
      </c>
      <c r="I23" s="58">
        <f t="shared" si="2"/>
        <v>0</v>
      </c>
      <c r="J23" s="58">
        <f t="shared" si="2"/>
        <v>0</v>
      </c>
      <c r="K23" s="58">
        <f t="shared" si="2"/>
        <v>0</v>
      </c>
      <c r="L23" s="58">
        <f t="shared" si="2"/>
        <v>0</v>
      </c>
      <c r="M23" s="58">
        <f aca="true" t="shared" si="3" ref="M23:T23">SUM(M13:M21)</f>
        <v>0</v>
      </c>
      <c r="N23" s="58">
        <f t="shared" si="3"/>
        <v>0</v>
      </c>
      <c r="O23" s="58">
        <f t="shared" si="3"/>
        <v>0</v>
      </c>
      <c r="P23" s="58">
        <f t="shared" si="3"/>
        <v>0</v>
      </c>
      <c r="Q23" s="58">
        <f t="shared" si="3"/>
        <v>0</v>
      </c>
      <c r="R23" s="58">
        <f t="shared" si="3"/>
        <v>0</v>
      </c>
      <c r="S23" s="58">
        <f t="shared" si="3"/>
        <v>0</v>
      </c>
      <c r="T23" s="58">
        <f t="shared" si="3"/>
        <v>0</v>
      </c>
      <c r="U23" s="58">
        <f>'VE-CA-5'!I22</f>
        <v>0</v>
      </c>
      <c r="V23" s="56">
        <f>SUM(D23:T23)</f>
        <v>0</v>
      </c>
      <c r="W23" s="4" t="s">
        <v>227</v>
      </c>
      <c r="X23" s="4"/>
      <c r="Y23" s="4"/>
    </row>
    <row r="24" spans="1:25" ht="12.75" thickTop="1">
      <c r="A24" s="26"/>
      <c r="B24" s="26"/>
      <c r="C24" s="2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4"/>
      <c r="X24" s="4"/>
      <c r="Y24" s="4"/>
    </row>
    <row r="25" spans="1:25" ht="12">
      <c r="A25" s="26" t="s">
        <v>226</v>
      </c>
      <c r="B25" s="26"/>
      <c r="C25" s="2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4"/>
      <c r="X25" s="4"/>
      <c r="Y25" s="4"/>
    </row>
    <row r="26" spans="1:25" ht="12">
      <c r="A26" s="26"/>
      <c r="B26" s="26"/>
      <c r="C26" s="27" t="s">
        <v>228</v>
      </c>
      <c r="D26" s="56">
        <f>'VE-CA-4'!I22</f>
        <v>0</v>
      </c>
      <c r="E26" s="56">
        <f>'VE-CA-4'!I52</f>
        <v>0</v>
      </c>
      <c r="F26" s="56">
        <f>'VE-CA-4'!I82</f>
        <v>0</v>
      </c>
      <c r="G26" s="56">
        <f>'VE-CA-4'!I112</f>
        <v>0</v>
      </c>
      <c r="H26" s="56">
        <f>'VE-CA-4'!I142</f>
        <v>0</v>
      </c>
      <c r="I26" s="56">
        <f>'VE-CA-4'!I172</f>
        <v>0</v>
      </c>
      <c r="J26" s="56">
        <f>'VE-CA-4'!I202</f>
        <v>0</v>
      </c>
      <c r="K26" s="56">
        <f>'VE-CA-4'!I232</f>
        <v>0</v>
      </c>
      <c r="L26" s="56">
        <f>'VE-CA-4'!I262</f>
        <v>0</v>
      </c>
      <c r="M26" s="56">
        <f>'VE-CA-4'!I292</f>
        <v>0</v>
      </c>
      <c r="N26" s="56">
        <f>'VE-CA-4'!I322</f>
        <v>0</v>
      </c>
      <c r="O26" s="56">
        <f>'VE-CA-4'!I352</f>
        <v>0</v>
      </c>
      <c r="P26" s="56">
        <f>'VE-CA-4'!I382</f>
        <v>0</v>
      </c>
      <c r="Q26" s="56">
        <f>'VE-CA-4'!I412</f>
        <v>0</v>
      </c>
      <c r="R26" s="56">
        <f>'VE-CA-4'!I442</f>
        <v>0</v>
      </c>
      <c r="S26" s="56">
        <f>'VE-CA-4'!I472</f>
        <v>0</v>
      </c>
      <c r="T26" s="56">
        <f>'VE-CA-4'!I502</f>
        <v>0</v>
      </c>
      <c r="U26" s="56"/>
      <c r="V26" s="56"/>
      <c r="W26" s="4"/>
      <c r="X26" s="4"/>
      <c r="Y26" s="4"/>
    </row>
    <row r="27" spans="1:25" ht="13.5">
      <c r="A27" s="26"/>
      <c r="B27" s="90"/>
      <c r="C27" s="90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4"/>
      <c r="X27" s="4"/>
      <c r="Y27" s="4"/>
    </row>
    <row r="28" spans="1:25" ht="12">
      <c r="A28" s="26"/>
      <c r="B28" s="26"/>
      <c r="C28" s="26"/>
      <c r="D28" s="56"/>
      <c r="E28" s="56"/>
      <c r="F28" s="59"/>
      <c r="G28" s="59"/>
      <c r="H28" s="56"/>
      <c r="I28" s="59"/>
      <c r="J28" s="56"/>
      <c r="K28" s="56"/>
      <c r="L28" s="59"/>
      <c r="M28" s="59"/>
      <c r="N28" s="59"/>
      <c r="O28" s="59"/>
      <c r="P28" s="59"/>
      <c r="Q28" s="59"/>
      <c r="R28" s="59"/>
      <c r="S28" s="59"/>
      <c r="T28" s="59"/>
      <c r="U28" s="56"/>
      <c r="V28" s="56"/>
      <c r="W28" s="4"/>
      <c r="X28" s="4"/>
      <c r="Y28" s="4"/>
    </row>
    <row r="29" spans="1:25" ht="12">
      <c r="A29" s="26"/>
      <c r="B29" s="26"/>
      <c r="C29" s="26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56"/>
      <c r="V29" s="56"/>
      <c r="W29" s="4"/>
      <c r="X29" s="4"/>
      <c r="Y29" s="4"/>
    </row>
    <row r="30" spans="1:25" ht="12">
      <c r="A30" s="26"/>
      <c r="B30" s="26"/>
      <c r="C30" s="2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4"/>
      <c r="X30" s="4"/>
      <c r="Y30" s="4"/>
    </row>
    <row r="31" spans="1:25" ht="12">
      <c r="A31" s="26"/>
      <c r="B31" s="26"/>
      <c r="C31" s="2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4"/>
      <c r="X31" s="4"/>
      <c r="Y31" s="4"/>
    </row>
    <row r="32" spans="1:25" ht="12">
      <c r="A32" s="26"/>
      <c r="B32" s="26"/>
      <c r="C32" s="2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4"/>
      <c r="X32" s="4"/>
      <c r="Y32" s="4"/>
    </row>
    <row r="33" spans="1:25" ht="12">
      <c r="A33" s="26"/>
      <c r="B33" s="26"/>
      <c r="C33" s="2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4"/>
      <c r="X33" s="4"/>
      <c r="Y33" s="4"/>
    </row>
    <row r="34" spans="1:24" ht="12">
      <c r="A34" s="26"/>
      <c r="B34" s="26"/>
      <c r="C34" s="2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4"/>
      <c r="X34" s="4"/>
    </row>
    <row r="35" spans="1:24" ht="12">
      <c r="A35" s="26"/>
      <c r="B35" s="26"/>
      <c r="C35" s="2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4"/>
      <c r="X35" s="4"/>
    </row>
    <row r="36" spans="1:24" ht="12">
      <c r="A36" s="26"/>
      <c r="B36" s="26"/>
      <c r="C36" s="2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4"/>
      <c r="X36" s="4"/>
    </row>
    <row r="37" spans="1:24" ht="12">
      <c r="A37" s="26"/>
      <c r="B37" s="26"/>
      <c r="C37" s="2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4"/>
      <c r="X37" s="4"/>
    </row>
    <row r="38" spans="1:24" ht="12">
      <c r="A38" s="26"/>
      <c r="B38" s="26"/>
      <c r="C38" s="2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4"/>
      <c r="X38" s="4"/>
    </row>
    <row r="39" spans="1:24" ht="12">
      <c r="A39" s="26"/>
      <c r="B39" s="26"/>
      <c r="C39" s="2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4"/>
      <c r="X39" s="4"/>
    </row>
    <row r="40" spans="1:24" ht="12">
      <c r="A40" s="26"/>
      <c r="B40" s="26"/>
      <c r="C40" s="2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4"/>
      <c r="X40" s="4"/>
    </row>
    <row r="41" spans="1:24" ht="12">
      <c r="A41" s="26"/>
      <c r="B41" s="26"/>
      <c r="C41" s="2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4"/>
      <c r="X41" s="4"/>
    </row>
    <row r="42" spans="1:24" ht="12">
      <c r="A42" s="26"/>
      <c r="V42" s="56"/>
      <c r="W42" s="4"/>
      <c r="X42" s="4"/>
    </row>
    <row r="43" spans="1:22" ht="12">
      <c r="A43" s="26"/>
      <c r="B43" s="26"/>
      <c r="C43" s="2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ht="12">
      <c r="A44" s="26"/>
      <c r="B44" s="26"/>
      <c r="C44" s="2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ht="12">
      <c r="A45" s="26"/>
      <c r="B45" s="26"/>
      <c r="C45" s="2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ht="12">
      <c r="A46" s="26"/>
      <c r="B46" s="26"/>
      <c r="C46" s="2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12">
      <c r="A47" s="26"/>
      <c r="B47" s="26"/>
      <c r="C47" s="2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1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ht="1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ht="1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ht="1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ht="1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ht="1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ht="1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ht="1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ht="1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ht="1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ht="1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ht="1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ht="1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ht="1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ht="1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ht="1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ht="1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ht="1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ht="1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ht="1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 ht="1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2" ht="1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ht="1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ht="1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ht="1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ht="1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1:22" ht="1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ht="1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1:22" ht="1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ht="1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spans="1:22" ht="1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spans="1:22" ht="1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spans="1:22" ht="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spans="1:22" ht="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1:22" ht="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ht="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spans="1:22" ht="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spans="1:22" ht="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22" ht="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22" ht="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spans="1:22" ht="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ht="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2" ht="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ht="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ht="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2" ht="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ht="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2" ht="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ht="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ht="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ht="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ht="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2" ht="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2" ht="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2" ht="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 ht="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ht="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ht="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ht="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ht="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ht="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ht="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1:22" ht="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ht="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:22" ht="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2" ht="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:22" ht="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ht="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:22" ht="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ht="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1:22" ht="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1:22" ht="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  <row r="121" spans="1:22" ht="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ht="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1:22" ht="1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:22" ht="1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:22" ht="1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1:22" ht="1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1:22" ht="1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:22" ht="1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1:22" ht="1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ht="1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ht="1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:22" ht="1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:22" ht="1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:22" ht="1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:22" ht="1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1:22" ht="1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</row>
    <row r="137" spans="1:22" ht="1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</row>
    <row r="138" spans="1:22" ht="1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</row>
    <row r="139" spans="1:22" ht="1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22" ht="1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1:22" ht="1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1:22" ht="1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1:22" ht="1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:22" ht="1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</row>
    <row r="145" spans="1:22" ht="1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</row>
    <row r="146" spans="1:22" ht="1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</row>
    <row r="147" spans="1:22" ht="1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1:22" ht="1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1:22" ht="1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ht="1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:22" ht="1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1:22" ht="1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:22" ht="1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:22" ht="1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</row>
    <row r="155" spans="1:22" ht="1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</row>
    <row r="156" spans="1:22" ht="1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</row>
    <row r="157" spans="1:22" ht="1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</row>
    <row r="158" spans="1:22" ht="1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1:22" ht="1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</row>
    <row r="160" spans="1:22" ht="1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</row>
    <row r="161" spans="1:22" ht="1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</row>
    <row r="162" spans="1:22" ht="1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</row>
    <row r="163" spans="1:22" ht="1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</row>
    <row r="164" spans="1:22" ht="1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</row>
    <row r="165" spans="1:22" ht="1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</row>
    <row r="166" spans="1:22" ht="1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</row>
    <row r="167" spans="1:22" ht="1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</row>
    <row r="168" spans="1:22" ht="1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</row>
    <row r="169" spans="1:22" ht="1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1:22" ht="1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</row>
    <row r="171" spans="1:22" ht="1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</row>
    <row r="172" spans="1:22" ht="1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</row>
    <row r="173" spans="1:22" ht="1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</row>
    <row r="174" spans="1:22" ht="1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</row>
    <row r="175" spans="1:22" ht="1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</row>
    <row r="176" spans="1:22" ht="1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</row>
    <row r="177" spans="1:22" ht="1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</row>
    <row r="178" spans="1:22" ht="1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</row>
    <row r="179" spans="1:22" ht="1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</row>
    <row r="180" spans="1:22" ht="1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</row>
    <row r="181" spans="1:22" ht="1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1:22" ht="1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</row>
    <row r="183" spans="1:22" ht="1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</row>
    <row r="184" spans="1:22" ht="1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</row>
    <row r="185" spans="1:22" ht="1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1:22" ht="1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</row>
    <row r="187" spans="1:22" ht="1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</row>
    <row r="188" spans="1:22" ht="1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1:22" ht="1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1:22" ht="1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1:22" ht="1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1:22" ht="1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1:22" ht="1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</row>
    <row r="194" spans="1:22" ht="1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</row>
    <row r="195" spans="1:22" ht="1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</row>
    <row r="196" spans="1:22" ht="1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ht="1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ht="1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ht="1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ht="1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ht="1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</sheetData>
  <sheetProtection/>
  <printOptions/>
  <pageMargins left="0.75" right="0.75" top="1" bottom="1" header="0.5" footer="0.5"/>
  <pageSetup fitToHeight="1" fitToWidth="1" horizontalDpi="300" verticalDpi="300" orientation="landscape" scale="41" r:id="rId1"/>
  <rowBreaks count="1" manualBreakCount="1">
    <brk id="26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0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00390625" style="0" customWidth="1"/>
    <col min="2" max="2" width="30.28125" style="0" customWidth="1"/>
    <col min="3" max="3" width="14.8515625" style="0" bestFit="1" customWidth="1"/>
    <col min="4" max="4" width="11.7109375" style="0" customWidth="1"/>
    <col min="5" max="5" width="13.140625" style="0" customWidth="1"/>
    <col min="6" max="6" width="13.00390625" style="0" customWidth="1"/>
    <col min="7" max="7" width="12.7109375" style="0" customWidth="1"/>
    <col min="8" max="8" width="12.28125" style="0" customWidth="1"/>
    <col min="9" max="9" width="59.00390625" style="0" bestFit="1" customWidth="1"/>
    <col min="10" max="10" width="4.140625" style="0" customWidth="1"/>
  </cols>
  <sheetData>
    <row r="1" ht="12">
      <c r="A1" t="s">
        <v>83</v>
      </c>
    </row>
    <row r="2" spans="1:5" ht="12">
      <c r="A2" t="s">
        <v>22</v>
      </c>
      <c r="D2" s="10" t="s">
        <v>23</v>
      </c>
      <c r="E2" s="41" t="str">
        <f>'VE-CA-1'!$G$3</f>
        <v>WTCS</v>
      </c>
    </row>
    <row r="3" spans="2:9" ht="12">
      <c r="B3" s="10" t="s">
        <v>24</v>
      </c>
      <c r="C3" s="148" t="str">
        <f>'VE-CA-1'!$C$4</f>
        <v>2020-2021</v>
      </c>
      <c r="H3" s="10" t="s">
        <v>26</v>
      </c>
      <c r="I3" s="101">
        <f>'VE-CA-1'!$J$4</f>
        <v>44027</v>
      </c>
    </row>
    <row r="4" spans="1:9" ht="12">
      <c r="A4" s="33"/>
      <c r="B4" s="33"/>
      <c r="C4" s="33"/>
      <c r="D4" s="33"/>
      <c r="E4" s="33"/>
      <c r="F4" s="33"/>
      <c r="G4" s="33"/>
      <c r="H4" s="33"/>
      <c r="I4" s="38" t="s">
        <v>202</v>
      </c>
    </row>
    <row r="5" spans="3:8" ht="12">
      <c r="C5" s="11" t="s">
        <v>792</v>
      </c>
      <c r="D5" s="11" t="s">
        <v>84</v>
      </c>
      <c r="E5" s="11" t="s">
        <v>78</v>
      </c>
      <c r="F5" s="11" t="s">
        <v>85</v>
      </c>
      <c r="G5" s="11" t="s">
        <v>169</v>
      </c>
      <c r="H5" s="11" t="s">
        <v>86</v>
      </c>
    </row>
    <row r="6" spans="1:9" ht="12">
      <c r="A6" s="36" t="s">
        <v>33</v>
      </c>
      <c r="B6" s="36" t="s">
        <v>34</v>
      </c>
      <c r="C6" s="36" t="s">
        <v>793</v>
      </c>
      <c r="D6" s="36" t="s">
        <v>87</v>
      </c>
      <c r="E6" s="36" t="s">
        <v>134</v>
      </c>
      <c r="F6" s="36" t="s">
        <v>88</v>
      </c>
      <c r="G6" s="36" t="s">
        <v>89</v>
      </c>
      <c r="H6" s="36" t="s">
        <v>90</v>
      </c>
      <c r="I6" s="36" t="s">
        <v>173</v>
      </c>
    </row>
    <row r="8" spans="1:9" ht="12">
      <c r="A8" t="s">
        <v>42</v>
      </c>
      <c r="B8" t="s">
        <v>43</v>
      </c>
      <c r="C8" s="60">
        <f>ROUND('VE-CA-6'!B9*$I$8,0)</f>
        <v>0</v>
      </c>
      <c r="D8" s="60">
        <f>ROUND('VE-CA-6'!B11*$I$8,0)</f>
        <v>0</v>
      </c>
      <c r="E8" s="60">
        <f>ROUND(I8-C8-D8-F8-G8-H8,0)</f>
        <v>0</v>
      </c>
      <c r="F8" s="60">
        <f>ROUND('VE-CA-6'!B15*$I$8,0)</f>
        <v>0</v>
      </c>
      <c r="G8" s="60">
        <f>ROUND('VE-CA-6'!B17*$I$8,0)</f>
        <v>0</v>
      </c>
      <c r="H8" s="60">
        <f>ROUND('VE-CA-6'!B19*$I$8,0)</f>
        <v>0</v>
      </c>
      <c r="I8" s="60">
        <f>'VE-CA-3'!D13</f>
        <v>0</v>
      </c>
    </row>
    <row r="9" spans="3:9" ht="12">
      <c r="C9" s="60"/>
      <c r="D9" s="60"/>
      <c r="E9" s="60"/>
      <c r="F9" s="60"/>
      <c r="G9" s="60"/>
      <c r="H9" s="60"/>
      <c r="I9" s="60"/>
    </row>
    <row r="10" spans="1:9" ht="12">
      <c r="A10" t="s">
        <v>44</v>
      </c>
      <c r="B10" t="s">
        <v>91</v>
      </c>
      <c r="C10" s="60">
        <f>ROUND('VE-CA-6'!B9*$I$10,0)</f>
        <v>0</v>
      </c>
      <c r="D10" s="60">
        <f>ROUND('VE-CA-6'!B11*$I$10,0)</f>
        <v>0</v>
      </c>
      <c r="E10" s="60">
        <f>ROUND(I10-C10-D10-F10-G10-H10,0)</f>
        <v>0</v>
      </c>
      <c r="F10" s="60">
        <f>ROUND('VE-CA-6'!B15*$I$10,0)</f>
        <v>0</v>
      </c>
      <c r="G10" s="60">
        <f>ROUND('VE-CA-6'!B17*$I$10,0)</f>
        <v>0</v>
      </c>
      <c r="H10" s="60">
        <f>ROUND('VE-CA-6'!B19*$I$10,0)</f>
        <v>0</v>
      </c>
      <c r="I10" s="60">
        <f>'VE-CA-3'!D15</f>
        <v>0</v>
      </c>
    </row>
    <row r="11" spans="3:9" ht="12">
      <c r="C11" s="60"/>
      <c r="D11" s="60"/>
      <c r="E11" s="60"/>
      <c r="F11" s="60"/>
      <c r="G11" s="60"/>
      <c r="H11" s="60"/>
      <c r="I11" s="60"/>
    </row>
    <row r="12" spans="1:9" ht="12">
      <c r="A12" t="s">
        <v>46</v>
      </c>
      <c r="B12" s="33" t="s">
        <v>47</v>
      </c>
      <c r="C12" s="61">
        <f>ROUND('VE-CA-6'!B9*$I$12,0)</f>
        <v>0</v>
      </c>
      <c r="D12" s="61">
        <f>ROUND('VE-CA-6'!B11*$I$12,0)</f>
        <v>0</v>
      </c>
      <c r="E12" s="61">
        <f>ROUND(I12-C12-D12-F12-G12-H12,0)</f>
        <v>0</v>
      </c>
      <c r="F12" s="61">
        <f>ROUND('VE-CA-6'!B15*$I$12,0)</f>
        <v>0</v>
      </c>
      <c r="G12" s="61">
        <f>ROUND('VE-CA-6'!B17*$I$12,0)</f>
        <v>0</v>
      </c>
      <c r="H12" s="61">
        <f>ROUND('VE-CA-6'!B19*$I$12,0)</f>
        <v>0</v>
      </c>
      <c r="I12" s="61">
        <f>'VE-CA-3'!D17</f>
        <v>0</v>
      </c>
    </row>
    <row r="13" spans="3:9" ht="12">
      <c r="C13" s="60"/>
      <c r="D13" s="60"/>
      <c r="E13" s="60"/>
      <c r="F13" s="60"/>
      <c r="G13" s="60"/>
      <c r="H13" s="60"/>
      <c r="I13" s="60"/>
    </row>
    <row r="14" spans="1:9" ht="12">
      <c r="A14" t="s">
        <v>69</v>
      </c>
      <c r="B14" s="12" t="s">
        <v>231</v>
      </c>
      <c r="C14" s="60">
        <f aca="true" t="shared" si="0" ref="C14:H14">SUM(C8:C12)</f>
        <v>0</v>
      </c>
      <c r="D14" s="60">
        <f t="shared" si="0"/>
        <v>0</v>
      </c>
      <c r="E14" s="60">
        <f t="shared" si="0"/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>SUM(I8:I12)</f>
        <v>0</v>
      </c>
    </row>
    <row r="15" spans="3:9" ht="12">
      <c r="C15" s="60"/>
      <c r="D15" s="60"/>
      <c r="E15" s="60"/>
      <c r="F15" s="60"/>
      <c r="G15" s="60"/>
      <c r="H15" s="60"/>
      <c r="I15" s="60"/>
    </row>
    <row r="16" spans="1:9" ht="12">
      <c r="A16" t="s">
        <v>71</v>
      </c>
      <c r="B16" t="s">
        <v>92</v>
      </c>
      <c r="C16" s="60">
        <f>ROUND('VE-CA-6'!B9*$I$16,0)</f>
        <v>0</v>
      </c>
      <c r="D16" s="60">
        <f>ROUND('VE-CA-6'!B11*$I$16,0)</f>
        <v>0</v>
      </c>
      <c r="E16" s="60">
        <f>ROUND(I16-C16-D16-F16-G16-H16,0)</f>
        <v>0</v>
      </c>
      <c r="F16" s="60">
        <f>ROUND('VE-CA-6'!B15*$I$16,0)</f>
        <v>0</v>
      </c>
      <c r="G16" s="60">
        <f>ROUND('VE-CA-6'!B17*$I$16,0)</f>
        <v>0</v>
      </c>
      <c r="H16" s="60">
        <f>ROUND('VE-CA-6'!B19*$I$16,0)</f>
        <v>0</v>
      </c>
      <c r="I16" s="60">
        <f>'VE-CA-3'!D19</f>
        <v>0</v>
      </c>
    </row>
    <row r="17" spans="3:9" ht="12">
      <c r="C17" s="60"/>
      <c r="D17" s="60"/>
      <c r="E17" s="60"/>
      <c r="F17" s="60"/>
      <c r="G17" s="60"/>
      <c r="H17" s="60"/>
      <c r="I17" s="60"/>
    </row>
    <row r="18" spans="1:9" ht="12">
      <c r="A18" t="s">
        <v>48</v>
      </c>
      <c r="B18" s="33" t="s">
        <v>51</v>
      </c>
      <c r="C18" s="61">
        <f>ROUND('VE-CA-6'!B9*$I$18,0)</f>
        <v>0</v>
      </c>
      <c r="D18" s="61">
        <f>ROUND('VE-CA-6'!B11*$I$18,0)</f>
        <v>0</v>
      </c>
      <c r="E18" s="61">
        <f>ROUND(I18-C18-D18-F18-G18-H18,0)</f>
        <v>0</v>
      </c>
      <c r="F18" s="61">
        <f>ROUND('VE-CA-6'!B15*$I$18,0)</f>
        <v>0</v>
      </c>
      <c r="G18" s="61">
        <f>ROUND('VE-CA-6'!B17*$I$18,0)</f>
        <v>0</v>
      </c>
      <c r="H18" s="61">
        <f>ROUND('VE-CA-6'!B19*$I$18,0)</f>
        <v>0</v>
      </c>
      <c r="I18" s="61">
        <f>'VE-CA-3'!D21</f>
        <v>0</v>
      </c>
    </row>
    <row r="19" spans="3:9" ht="12">
      <c r="C19" s="60"/>
      <c r="D19" s="60"/>
      <c r="E19" s="60"/>
      <c r="F19" s="60"/>
      <c r="G19" s="60"/>
      <c r="H19" s="60"/>
      <c r="I19" s="60"/>
    </row>
    <row r="20" spans="1:9" ht="12">
      <c r="A20" t="s">
        <v>50</v>
      </c>
      <c r="B20" s="12" t="s">
        <v>232</v>
      </c>
      <c r="C20" s="60">
        <f aca="true" t="shared" si="1" ref="C20:H20">SUM(C16:C18)</f>
        <v>0</v>
      </c>
      <c r="D20" s="60">
        <f t="shared" si="1"/>
        <v>0</v>
      </c>
      <c r="E20" s="60">
        <f t="shared" si="1"/>
        <v>0</v>
      </c>
      <c r="F20" s="60">
        <f t="shared" si="1"/>
        <v>0</v>
      </c>
      <c r="G20" s="60">
        <f t="shared" si="1"/>
        <v>0</v>
      </c>
      <c r="H20" s="60">
        <f t="shared" si="1"/>
        <v>0</v>
      </c>
      <c r="I20" s="60">
        <f>SUM(I16:I18)</f>
        <v>0</v>
      </c>
    </row>
    <row r="21" spans="3:9" ht="12">
      <c r="C21" s="60"/>
      <c r="D21" s="60"/>
      <c r="E21" s="60"/>
      <c r="F21" s="60"/>
      <c r="G21" s="60"/>
      <c r="H21" s="60"/>
      <c r="I21" s="60"/>
    </row>
    <row r="22" spans="1:11" ht="12">
      <c r="A22" s="33" t="s">
        <v>52</v>
      </c>
      <c r="B22" s="14" t="s">
        <v>233</v>
      </c>
      <c r="C22" s="61">
        <f aca="true" t="shared" si="2" ref="C22:H22">C14+C20</f>
        <v>0</v>
      </c>
      <c r="D22" s="61">
        <f t="shared" si="2"/>
        <v>0</v>
      </c>
      <c r="E22" s="61">
        <f t="shared" si="2"/>
        <v>0</v>
      </c>
      <c r="F22" s="61">
        <f t="shared" si="2"/>
        <v>0</v>
      </c>
      <c r="G22" s="61">
        <f t="shared" si="2"/>
        <v>0</v>
      </c>
      <c r="H22" s="61">
        <f t="shared" si="2"/>
        <v>0</v>
      </c>
      <c r="I22" s="61">
        <f>I14+I20</f>
        <v>0</v>
      </c>
      <c r="K22" t="s">
        <v>203</v>
      </c>
    </row>
    <row r="23" spans="3:9" ht="12">
      <c r="C23" s="60"/>
      <c r="D23" s="60"/>
      <c r="E23" s="60"/>
      <c r="F23" s="60"/>
      <c r="G23" s="60"/>
      <c r="H23" s="60"/>
      <c r="I23" s="60"/>
    </row>
    <row r="24" spans="1:9" ht="12">
      <c r="A24" t="s">
        <v>54</v>
      </c>
      <c r="B24" t="s">
        <v>93</v>
      </c>
      <c r="C24" s="68">
        <f>'VE-CA-6'!B8</f>
        <v>0</v>
      </c>
      <c r="D24" s="68">
        <f>'VE-CA-6'!B10</f>
        <v>0</v>
      </c>
      <c r="E24" s="68">
        <f>'VE-CA-6'!B12</f>
        <v>0</v>
      </c>
      <c r="F24" s="68">
        <f>'VE-CA-6'!B14</f>
        <v>0</v>
      </c>
      <c r="G24" s="68">
        <f>'VE-CA-6'!B16</f>
        <v>0</v>
      </c>
      <c r="H24" s="68">
        <f>'VE-CA-6'!B18</f>
        <v>0</v>
      </c>
      <c r="I24" s="68">
        <f>SUM(C24:H24)</f>
        <v>0</v>
      </c>
    </row>
    <row r="25" spans="3:9" ht="12">
      <c r="C25" s="60"/>
      <c r="D25" s="60"/>
      <c r="E25" s="60"/>
      <c r="F25" s="60"/>
      <c r="G25" s="60"/>
      <c r="H25" s="60"/>
      <c r="I25" s="60"/>
    </row>
    <row r="26" spans="1:9" ht="12">
      <c r="A26" t="s">
        <v>56</v>
      </c>
      <c r="B26" s="12" t="s">
        <v>234</v>
      </c>
      <c r="C26" s="60" t="e">
        <f aca="true" t="shared" si="3" ref="C26:H26">C22/C24</f>
        <v>#DIV/0!</v>
      </c>
      <c r="D26" s="60" t="e">
        <f t="shared" si="3"/>
        <v>#DIV/0!</v>
      </c>
      <c r="E26" s="60" t="e">
        <f t="shared" si="3"/>
        <v>#DIV/0!</v>
      </c>
      <c r="F26" s="60" t="e">
        <f t="shared" si="3"/>
        <v>#DIV/0!</v>
      </c>
      <c r="G26" s="60" t="e">
        <f t="shared" si="3"/>
        <v>#DIV/0!</v>
      </c>
      <c r="H26" s="60" t="e">
        <f t="shared" si="3"/>
        <v>#DIV/0!</v>
      </c>
      <c r="I26" s="60" t="e">
        <f>I22/I24</f>
        <v>#DIV/0!</v>
      </c>
    </row>
    <row r="27" spans="3:9" ht="12">
      <c r="C27" s="60"/>
      <c r="D27" s="60"/>
      <c r="E27" s="60"/>
      <c r="F27" s="60"/>
      <c r="G27" s="60"/>
      <c r="H27" s="60"/>
      <c r="I27" s="60"/>
    </row>
    <row r="28" spans="3:9" ht="12">
      <c r="C28" s="60"/>
      <c r="D28" s="60"/>
      <c r="E28" s="60"/>
      <c r="F28" s="60"/>
      <c r="G28" s="60"/>
      <c r="H28" s="60"/>
      <c r="I28" s="60"/>
    </row>
    <row r="29" spans="3:9" ht="12">
      <c r="C29" s="60"/>
      <c r="D29" s="60"/>
      <c r="E29" s="60"/>
      <c r="F29" s="60"/>
      <c r="G29" s="60"/>
      <c r="H29" s="60"/>
      <c r="I29" s="60"/>
    </row>
    <row r="30" spans="3:9" ht="12">
      <c r="C30" s="60"/>
      <c r="D30" s="60"/>
      <c r="E30" s="60"/>
      <c r="F30" s="60"/>
      <c r="G30" s="60"/>
      <c r="H30" s="60"/>
      <c r="I30" s="60"/>
    </row>
    <row r="31" spans="1:9" ht="12">
      <c r="A31" t="s">
        <v>83</v>
      </c>
      <c r="C31" s="60"/>
      <c r="D31" s="60"/>
      <c r="E31" s="60"/>
      <c r="F31" s="60"/>
      <c r="G31" s="60"/>
      <c r="H31" s="60"/>
      <c r="I31" s="60"/>
    </row>
    <row r="32" spans="1:9" ht="12">
      <c r="A32" t="s">
        <v>22</v>
      </c>
      <c r="C32" s="60"/>
      <c r="D32" s="62" t="s">
        <v>23</v>
      </c>
      <c r="E32" s="41" t="str">
        <f>'VE-CA-1'!$G$3</f>
        <v>WTCS</v>
      </c>
      <c r="F32" s="60"/>
      <c r="G32" s="60"/>
      <c r="H32" s="60"/>
      <c r="I32" s="60"/>
    </row>
    <row r="33" spans="2:9" ht="12">
      <c r="B33" s="10" t="s">
        <v>24</v>
      </c>
      <c r="C33" s="61" t="str">
        <f>'VE-CA-1'!$C$4</f>
        <v>2020-2021</v>
      </c>
      <c r="D33" s="60"/>
      <c r="E33" s="60"/>
      <c r="F33" s="60"/>
      <c r="G33" s="60"/>
      <c r="H33" s="62" t="s">
        <v>26</v>
      </c>
      <c r="I33" s="101">
        <f>'VE-CA-1'!$J$4</f>
        <v>44027</v>
      </c>
    </row>
    <row r="34" spans="1:9" ht="12">
      <c r="A34" s="33"/>
      <c r="B34" s="33"/>
      <c r="C34" s="61"/>
      <c r="D34" s="61"/>
      <c r="E34" s="61"/>
      <c r="F34" s="61"/>
      <c r="G34" s="61"/>
      <c r="H34" s="61"/>
      <c r="I34" s="38" t="s">
        <v>202</v>
      </c>
    </row>
    <row r="35" spans="3:9" ht="12">
      <c r="C35" s="11" t="s">
        <v>167</v>
      </c>
      <c r="D35" s="11" t="s">
        <v>84</v>
      </c>
      <c r="E35" s="11" t="s">
        <v>78</v>
      </c>
      <c r="F35" s="11" t="s">
        <v>85</v>
      </c>
      <c r="G35" s="11" t="s">
        <v>169</v>
      </c>
      <c r="H35" s="11" t="s">
        <v>86</v>
      </c>
      <c r="I35" s="60"/>
    </row>
    <row r="36" spans="1:9" ht="12">
      <c r="A36" s="36" t="s">
        <v>33</v>
      </c>
      <c r="B36" s="36" t="s">
        <v>34</v>
      </c>
      <c r="C36" s="36" t="s">
        <v>168</v>
      </c>
      <c r="D36" s="36" t="s">
        <v>87</v>
      </c>
      <c r="E36" s="36" t="s">
        <v>134</v>
      </c>
      <c r="F36" s="36" t="s">
        <v>88</v>
      </c>
      <c r="G36" s="36" t="s">
        <v>89</v>
      </c>
      <c r="H36" s="36" t="s">
        <v>90</v>
      </c>
      <c r="I36" s="64" t="s">
        <v>174</v>
      </c>
    </row>
    <row r="37" spans="3:9" ht="12">
      <c r="C37" s="60"/>
      <c r="D37" s="60"/>
      <c r="E37" s="60"/>
      <c r="F37" s="60"/>
      <c r="G37" s="60"/>
      <c r="H37" s="60"/>
      <c r="I37" s="60"/>
    </row>
    <row r="38" spans="1:9" ht="12">
      <c r="A38" t="s">
        <v>42</v>
      </c>
      <c r="B38" t="s">
        <v>43</v>
      </c>
      <c r="C38" s="60">
        <f>ROUND('VE-CA-6'!C9*$I$38,0)</f>
        <v>0</v>
      </c>
      <c r="D38" s="60">
        <f>ROUND('VE-CA-6'!C11*$I$38,0)</f>
        <v>0</v>
      </c>
      <c r="E38" s="60">
        <f>ROUND(I38-C38-D38-F38-G38-H38,0)</f>
        <v>0</v>
      </c>
      <c r="F38" s="60">
        <f>ROUND('VE-CA-6'!C15*$I$38,0)</f>
        <v>0</v>
      </c>
      <c r="G38" s="60">
        <f>ROUND('VE-CA-6'!C17*$I$38,0)</f>
        <v>0</v>
      </c>
      <c r="H38" s="60">
        <f>ROUND('VE-CA-6'!C19*$I$38,0)</f>
        <v>0</v>
      </c>
      <c r="I38" s="60">
        <f>'VE-CA-3'!E13</f>
        <v>0</v>
      </c>
    </row>
    <row r="39" spans="3:9" ht="12">
      <c r="C39" s="60"/>
      <c r="D39" s="60"/>
      <c r="E39" s="60"/>
      <c r="F39" s="60"/>
      <c r="G39" s="60"/>
      <c r="H39" s="60"/>
      <c r="I39" s="60"/>
    </row>
    <row r="40" spans="1:9" ht="12">
      <c r="A40" t="s">
        <v>44</v>
      </c>
      <c r="B40" t="s">
        <v>91</v>
      </c>
      <c r="C40" s="60">
        <f>ROUND('VE-CA-6'!C9*$I$40,0)</f>
        <v>0</v>
      </c>
      <c r="D40" s="60">
        <f>ROUND('VE-CA-6'!C11*$I$40,0)</f>
        <v>0</v>
      </c>
      <c r="E40" s="60">
        <f>ROUND(I40-C40-D40-F40-G40-H40,0)</f>
        <v>0</v>
      </c>
      <c r="F40" s="60">
        <f>ROUND('VE-CA-6'!C15*$I$40,0)</f>
        <v>0</v>
      </c>
      <c r="G40" s="60">
        <f>ROUND('VE-CA-6'!C17*$I$40,0)</f>
        <v>0</v>
      </c>
      <c r="H40" s="60">
        <f>ROUND('VE-CA-6'!C19*$I$40,0)</f>
        <v>0</v>
      </c>
      <c r="I40" s="60">
        <f>'VE-CA-3'!E15</f>
        <v>0</v>
      </c>
    </row>
    <row r="41" spans="3:9" ht="12">
      <c r="C41" s="60"/>
      <c r="D41" s="60"/>
      <c r="E41" s="60"/>
      <c r="F41" s="60"/>
      <c r="G41" s="60"/>
      <c r="H41" s="60"/>
      <c r="I41" s="60"/>
    </row>
    <row r="42" spans="1:9" ht="12">
      <c r="A42" t="s">
        <v>46</v>
      </c>
      <c r="B42" s="33" t="s">
        <v>47</v>
      </c>
      <c r="C42" s="61">
        <f>ROUND('VE-CA-6'!C9*$I$42,0)</f>
        <v>0</v>
      </c>
      <c r="D42" s="61">
        <f>ROUND('VE-CA-6'!C11*$I$42,0)</f>
        <v>0</v>
      </c>
      <c r="E42" s="61">
        <f>ROUND(I42-C42-D42-F42-G42-H42,0)</f>
        <v>0</v>
      </c>
      <c r="F42" s="61">
        <f>ROUND('VE-CA-6'!C15*$I$42,0)</f>
        <v>0</v>
      </c>
      <c r="G42" s="61">
        <f>ROUND('VE-CA-6'!C17*$I$42,0)</f>
        <v>0</v>
      </c>
      <c r="H42" s="61">
        <f>ROUND('VE-CA-6'!C19*$I$42,0)</f>
        <v>0</v>
      </c>
      <c r="I42" s="61">
        <f>'VE-CA-3'!E17</f>
        <v>0</v>
      </c>
    </row>
    <row r="43" spans="3:9" ht="12">
      <c r="C43" s="60"/>
      <c r="D43" s="60"/>
      <c r="E43" s="60"/>
      <c r="F43" s="60"/>
      <c r="G43" s="60"/>
      <c r="H43" s="60"/>
      <c r="I43" s="60"/>
    </row>
    <row r="44" spans="1:9" ht="12">
      <c r="A44" t="s">
        <v>69</v>
      </c>
      <c r="B44" s="12" t="s">
        <v>231</v>
      </c>
      <c r="C44" s="60">
        <f aca="true" t="shared" si="4" ref="C44:I44">SUM(C38:C42)</f>
        <v>0</v>
      </c>
      <c r="D44" s="60">
        <f t="shared" si="4"/>
        <v>0</v>
      </c>
      <c r="E44" s="60">
        <f t="shared" si="4"/>
        <v>0</v>
      </c>
      <c r="F44" s="60">
        <f t="shared" si="4"/>
        <v>0</v>
      </c>
      <c r="G44" s="60">
        <f t="shared" si="4"/>
        <v>0</v>
      </c>
      <c r="H44" s="60">
        <f t="shared" si="4"/>
        <v>0</v>
      </c>
      <c r="I44" s="60">
        <f t="shared" si="4"/>
        <v>0</v>
      </c>
    </row>
    <row r="45" spans="3:9" ht="12">
      <c r="C45" s="60"/>
      <c r="D45" s="60"/>
      <c r="E45" s="60"/>
      <c r="F45" s="60"/>
      <c r="G45" s="60"/>
      <c r="H45" s="60"/>
      <c r="I45" s="60"/>
    </row>
    <row r="46" spans="1:9" ht="12">
      <c r="A46" t="s">
        <v>71</v>
      </c>
      <c r="B46" t="s">
        <v>92</v>
      </c>
      <c r="C46" s="60">
        <f>ROUND('VE-CA-6'!C9*$I$46,0)</f>
        <v>0</v>
      </c>
      <c r="D46" s="60">
        <f>ROUND('VE-CA-6'!C11*$I$46,0)</f>
        <v>0</v>
      </c>
      <c r="E46" s="60">
        <f>ROUND(I46-C46-D46-F46-G46-H46,0)</f>
        <v>0</v>
      </c>
      <c r="F46" s="60">
        <f>ROUND('VE-CA-6'!C15*$I$46,0)</f>
        <v>0</v>
      </c>
      <c r="G46" s="60">
        <f>ROUND('VE-CA-6'!C17*$I$46,0)</f>
        <v>0</v>
      </c>
      <c r="H46" s="60">
        <f>ROUND('VE-CA-6'!C19*$I$46,0)</f>
        <v>0</v>
      </c>
      <c r="I46" s="60">
        <f>'VE-CA-3'!E19</f>
        <v>0</v>
      </c>
    </row>
    <row r="47" spans="3:9" ht="12">
      <c r="C47" s="60"/>
      <c r="D47" s="60"/>
      <c r="E47" s="60"/>
      <c r="F47" s="60"/>
      <c r="G47" s="60"/>
      <c r="H47" s="60"/>
      <c r="I47" s="60"/>
    </row>
    <row r="48" spans="1:9" ht="12">
      <c r="A48" t="s">
        <v>48</v>
      </c>
      <c r="B48" s="33" t="s">
        <v>51</v>
      </c>
      <c r="C48" s="61">
        <f>ROUND('VE-CA-6'!C9*$I$48,0)</f>
        <v>0</v>
      </c>
      <c r="D48" s="61">
        <f>ROUND('VE-CA-6'!C11*$I$48,0)</f>
        <v>0</v>
      </c>
      <c r="E48" s="61">
        <f>ROUND(I48-C48-D48-F48-G48-H48,0)</f>
        <v>0</v>
      </c>
      <c r="F48" s="61">
        <f>ROUND('VE-CA-6'!C15*$I$48,0)</f>
        <v>0</v>
      </c>
      <c r="G48" s="61">
        <f>ROUND('VE-CA-6'!C17*$I$48,0)</f>
        <v>0</v>
      </c>
      <c r="H48" s="61">
        <f>ROUND('VE-CA-6'!C19*$I$48,0)</f>
        <v>0</v>
      </c>
      <c r="I48" s="61">
        <f>'VE-CA-3'!E21</f>
        <v>0</v>
      </c>
    </row>
    <row r="49" spans="3:9" ht="12">
      <c r="C49" s="60"/>
      <c r="D49" s="60"/>
      <c r="E49" s="60"/>
      <c r="F49" s="60"/>
      <c r="G49" s="60"/>
      <c r="H49" s="60"/>
      <c r="I49" s="60"/>
    </row>
    <row r="50" spans="1:9" ht="12">
      <c r="A50" t="s">
        <v>50</v>
      </c>
      <c r="B50" s="12" t="s">
        <v>232</v>
      </c>
      <c r="C50" s="60">
        <f>SUM(C46:C48)</f>
        <v>0</v>
      </c>
      <c r="D50" s="60">
        <f aca="true" t="shared" si="5" ref="D50:I50">SUM(D46:D48)</f>
        <v>0</v>
      </c>
      <c r="E50" s="60">
        <f t="shared" si="5"/>
        <v>0</v>
      </c>
      <c r="F50" s="60">
        <f t="shared" si="5"/>
        <v>0</v>
      </c>
      <c r="G50" s="60">
        <f t="shared" si="5"/>
        <v>0</v>
      </c>
      <c r="H50" s="60">
        <f t="shared" si="5"/>
        <v>0</v>
      </c>
      <c r="I50" s="60">
        <f t="shared" si="5"/>
        <v>0</v>
      </c>
    </row>
    <row r="51" spans="3:9" ht="12">
      <c r="C51" s="60"/>
      <c r="D51" s="60"/>
      <c r="E51" s="60"/>
      <c r="F51" s="60"/>
      <c r="G51" s="60"/>
      <c r="H51" s="60"/>
      <c r="I51" s="60"/>
    </row>
    <row r="52" spans="1:11" ht="12">
      <c r="A52" s="33" t="s">
        <v>52</v>
      </c>
      <c r="B52" s="14" t="s">
        <v>233</v>
      </c>
      <c r="C52" s="61">
        <f>C44+C50</f>
        <v>0</v>
      </c>
      <c r="D52" s="61">
        <f aca="true" t="shared" si="6" ref="D52:I52">D44+D50</f>
        <v>0</v>
      </c>
      <c r="E52" s="61">
        <f t="shared" si="6"/>
        <v>0</v>
      </c>
      <c r="F52" s="61">
        <f t="shared" si="6"/>
        <v>0</v>
      </c>
      <c r="G52" s="61">
        <f t="shared" si="6"/>
        <v>0</v>
      </c>
      <c r="H52" s="61">
        <f t="shared" si="6"/>
        <v>0</v>
      </c>
      <c r="I52" s="61">
        <f t="shared" si="6"/>
        <v>0</v>
      </c>
      <c r="K52" t="s">
        <v>203</v>
      </c>
    </row>
    <row r="53" spans="3:9" ht="12">
      <c r="C53" s="60"/>
      <c r="D53" s="60"/>
      <c r="E53" s="60"/>
      <c r="F53" s="60"/>
      <c r="G53" s="60"/>
      <c r="H53" s="60"/>
      <c r="I53" s="60"/>
    </row>
    <row r="54" spans="1:9" ht="12">
      <c r="A54" t="s">
        <v>54</v>
      </c>
      <c r="B54" t="s">
        <v>93</v>
      </c>
      <c r="C54" s="68">
        <f>'VE-CA-6'!C8</f>
        <v>0</v>
      </c>
      <c r="D54" s="68">
        <f>'VE-CA-6'!C10</f>
        <v>0</v>
      </c>
      <c r="E54" s="68">
        <f>'VE-CA-6'!C12</f>
        <v>0</v>
      </c>
      <c r="F54" s="68">
        <f>'VE-CA-6'!C14</f>
        <v>0</v>
      </c>
      <c r="G54" s="68">
        <f>'VE-CA-6'!C16</f>
        <v>0</v>
      </c>
      <c r="H54" s="68">
        <f>'VE-CA-6'!C18</f>
        <v>0</v>
      </c>
      <c r="I54" s="68">
        <f>SUM(D54:H54)</f>
        <v>0</v>
      </c>
    </row>
    <row r="55" spans="3:9" ht="12">
      <c r="C55" s="60"/>
      <c r="D55" s="60"/>
      <c r="E55" s="60"/>
      <c r="F55" s="60"/>
      <c r="G55" s="60"/>
      <c r="H55" s="60"/>
      <c r="I55" s="60"/>
    </row>
    <row r="56" spans="1:9" ht="12">
      <c r="A56" t="s">
        <v>56</v>
      </c>
      <c r="B56" s="12" t="s">
        <v>234</v>
      </c>
      <c r="C56" s="60" t="e">
        <f>C52/C54</f>
        <v>#DIV/0!</v>
      </c>
      <c r="D56" s="60" t="e">
        <f aca="true" t="shared" si="7" ref="D56:I56">D52/D54</f>
        <v>#DIV/0!</v>
      </c>
      <c r="E56" s="60" t="e">
        <f t="shared" si="7"/>
        <v>#DIV/0!</v>
      </c>
      <c r="F56" s="60" t="e">
        <f t="shared" si="7"/>
        <v>#DIV/0!</v>
      </c>
      <c r="G56" s="60" t="e">
        <f t="shared" si="7"/>
        <v>#DIV/0!</v>
      </c>
      <c r="H56" s="60" t="e">
        <f t="shared" si="7"/>
        <v>#DIV/0!</v>
      </c>
      <c r="I56" s="60" t="e">
        <f t="shared" si="7"/>
        <v>#DIV/0!</v>
      </c>
    </row>
    <row r="57" spans="3:9" ht="12">
      <c r="C57" s="60"/>
      <c r="D57" s="60"/>
      <c r="E57" s="60"/>
      <c r="F57" s="60"/>
      <c r="G57" s="60"/>
      <c r="H57" s="60"/>
      <c r="I57" s="60"/>
    </row>
    <row r="58" spans="3:9" ht="12">
      <c r="C58" s="60"/>
      <c r="D58" s="60"/>
      <c r="E58" s="60"/>
      <c r="F58" s="60"/>
      <c r="G58" s="60"/>
      <c r="H58" s="60"/>
      <c r="I58" s="60"/>
    </row>
    <row r="59" spans="3:9" ht="12">
      <c r="C59" s="60"/>
      <c r="D59" s="60"/>
      <c r="E59" s="60"/>
      <c r="F59" s="60"/>
      <c r="G59" s="60"/>
      <c r="H59" s="60"/>
      <c r="I59" s="60"/>
    </row>
    <row r="60" spans="3:9" ht="12">
      <c r="C60" s="60"/>
      <c r="D60" s="60"/>
      <c r="E60" s="60"/>
      <c r="F60" s="60"/>
      <c r="G60" s="60"/>
      <c r="H60" s="60"/>
      <c r="I60" s="60"/>
    </row>
    <row r="61" spans="1:9" ht="12">
      <c r="A61" t="s">
        <v>83</v>
      </c>
      <c r="C61" s="60"/>
      <c r="D61" s="60"/>
      <c r="E61" s="60"/>
      <c r="F61" s="60"/>
      <c r="G61" s="60"/>
      <c r="H61" s="60"/>
      <c r="I61" s="60"/>
    </row>
    <row r="62" spans="1:9" ht="12">
      <c r="A62" t="s">
        <v>22</v>
      </c>
      <c r="C62" s="60"/>
      <c r="D62" s="62" t="s">
        <v>23</v>
      </c>
      <c r="E62" s="41" t="str">
        <f>'VE-CA-1'!$G$3</f>
        <v>WTCS</v>
      </c>
      <c r="F62" s="60"/>
      <c r="G62" s="60"/>
      <c r="H62" s="60"/>
      <c r="I62" s="60"/>
    </row>
    <row r="63" spans="2:9" ht="12">
      <c r="B63" s="10" t="s">
        <v>24</v>
      </c>
      <c r="C63" s="61" t="str">
        <f>'VE-CA-1'!$C$4</f>
        <v>2020-2021</v>
      </c>
      <c r="D63" s="60"/>
      <c r="E63" s="60"/>
      <c r="F63" s="60"/>
      <c r="G63" s="60"/>
      <c r="H63" s="62" t="s">
        <v>26</v>
      </c>
      <c r="I63" s="101">
        <f>'VE-CA-1'!$J$4</f>
        <v>44027</v>
      </c>
    </row>
    <row r="64" spans="1:9" ht="12">
      <c r="A64" s="33"/>
      <c r="B64" s="33"/>
      <c r="C64" s="61"/>
      <c r="D64" s="61"/>
      <c r="E64" s="61"/>
      <c r="F64" s="61"/>
      <c r="G64" s="61"/>
      <c r="H64" s="61"/>
      <c r="I64" s="38" t="s">
        <v>202</v>
      </c>
    </row>
    <row r="65" spans="3:9" ht="12">
      <c r="C65" s="11" t="s">
        <v>167</v>
      </c>
      <c r="D65" s="11" t="s">
        <v>84</v>
      </c>
      <c r="E65" s="11" t="s">
        <v>78</v>
      </c>
      <c r="F65" s="11" t="s">
        <v>85</v>
      </c>
      <c r="G65" s="11" t="s">
        <v>169</v>
      </c>
      <c r="H65" s="11" t="s">
        <v>86</v>
      </c>
      <c r="I65" s="63"/>
    </row>
    <row r="66" spans="1:9" ht="12">
      <c r="A66" s="36" t="s">
        <v>33</v>
      </c>
      <c r="B66" s="36" t="s">
        <v>34</v>
      </c>
      <c r="C66" s="36" t="s">
        <v>168</v>
      </c>
      <c r="D66" s="36" t="s">
        <v>87</v>
      </c>
      <c r="E66" s="36" t="s">
        <v>134</v>
      </c>
      <c r="F66" s="36" t="s">
        <v>88</v>
      </c>
      <c r="G66" s="36" t="s">
        <v>89</v>
      </c>
      <c r="H66" s="36" t="s">
        <v>90</v>
      </c>
      <c r="I66" s="64" t="s">
        <v>175</v>
      </c>
    </row>
    <row r="67" spans="3:9" ht="12">
      <c r="C67" s="60"/>
      <c r="D67" s="60"/>
      <c r="E67" s="60"/>
      <c r="F67" s="60"/>
      <c r="G67" s="60"/>
      <c r="H67" s="60"/>
      <c r="I67" s="60"/>
    </row>
    <row r="68" spans="1:9" ht="12">
      <c r="A68" t="s">
        <v>42</v>
      </c>
      <c r="B68" t="s">
        <v>43</v>
      </c>
      <c r="C68" s="60">
        <f>ROUND('VE-CA-6'!D9*$I$68,0)</f>
        <v>0</v>
      </c>
      <c r="D68" s="60">
        <f>ROUND('VE-CA-6'!D11*$I$68,0)</f>
        <v>0</v>
      </c>
      <c r="E68" s="60">
        <f>ROUND(I68-C68-D68-F68-G68-H68,0)</f>
        <v>0</v>
      </c>
      <c r="F68" s="60">
        <f>ROUND('VE-CA-6'!D15*$I$68,0)</f>
        <v>0</v>
      </c>
      <c r="G68" s="60">
        <f>ROUND('VE-CA-6'!D17*$I$68,0)</f>
        <v>0</v>
      </c>
      <c r="H68" s="60">
        <f>ROUND('VE-CA-6'!D19*$I$68,0)</f>
        <v>0</v>
      </c>
      <c r="I68" s="60">
        <f>'VE-CA-3'!F13</f>
        <v>0</v>
      </c>
    </row>
    <row r="69" spans="3:9" ht="12">
      <c r="C69" s="60"/>
      <c r="D69" s="60"/>
      <c r="E69" s="60"/>
      <c r="F69" s="60"/>
      <c r="G69" s="60"/>
      <c r="H69" s="60"/>
      <c r="I69" s="60"/>
    </row>
    <row r="70" spans="1:9" ht="12">
      <c r="A70" t="s">
        <v>44</v>
      </c>
      <c r="B70" t="s">
        <v>91</v>
      </c>
      <c r="C70" s="60">
        <f>ROUND('VE-CA-6'!D9*$I$70,0)</f>
        <v>0</v>
      </c>
      <c r="D70" s="60">
        <f>ROUND('VE-CA-6'!D11*$I$70,0)</f>
        <v>0</v>
      </c>
      <c r="E70" s="60">
        <f>ROUND(I70-C70-D70-F70-G70-H70,0)</f>
        <v>0</v>
      </c>
      <c r="F70" s="60">
        <f>ROUND('VE-CA-6'!D15*$I$70,0)</f>
        <v>0</v>
      </c>
      <c r="G70" s="60">
        <f>ROUND('VE-CA-6'!D17*$I$70,0)</f>
        <v>0</v>
      </c>
      <c r="H70" s="60">
        <f>ROUND('VE-CA-6'!D19*$I$70,0)</f>
        <v>0</v>
      </c>
      <c r="I70" s="60">
        <f>'VE-CA-3'!F15</f>
        <v>0</v>
      </c>
    </row>
    <row r="71" spans="3:9" ht="12">
      <c r="C71" s="60"/>
      <c r="D71" s="60"/>
      <c r="E71" s="60"/>
      <c r="F71" s="60"/>
      <c r="G71" s="60"/>
      <c r="H71" s="60"/>
      <c r="I71" s="60"/>
    </row>
    <row r="72" spans="1:9" ht="12">
      <c r="A72" t="s">
        <v>46</v>
      </c>
      <c r="B72" s="33" t="s">
        <v>47</v>
      </c>
      <c r="C72" s="61">
        <f>ROUND('VE-CA-6'!D9*$I$72,0)</f>
        <v>0</v>
      </c>
      <c r="D72" s="61">
        <f>ROUND('VE-CA-6'!D11*$I$72,0)</f>
        <v>0</v>
      </c>
      <c r="E72" s="61">
        <f>ROUND(I72-C72-D72-F72-G72-H72,0)</f>
        <v>0</v>
      </c>
      <c r="F72" s="61">
        <f>ROUND('VE-CA-6'!D15*$I$72,0)</f>
        <v>0</v>
      </c>
      <c r="G72" s="61">
        <f>ROUND('VE-CA-6'!D17*$I$72,0)</f>
        <v>0</v>
      </c>
      <c r="H72" s="61">
        <f>ROUND('VE-CA-6'!D19*$I$72,0)</f>
        <v>0</v>
      </c>
      <c r="I72" s="61">
        <f>'VE-CA-3'!F17</f>
        <v>0</v>
      </c>
    </row>
    <row r="73" spans="3:9" ht="12">
      <c r="C73" s="60"/>
      <c r="D73" s="60"/>
      <c r="E73" s="60"/>
      <c r="F73" s="60"/>
      <c r="G73" s="60"/>
      <c r="H73" s="60"/>
      <c r="I73" s="60"/>
    </row>
    <row r="74" spans="1:9" ht="12">
      <c r="A74" t="s">
        <v>69</v>
      </c>
      <c r="B74" s="12" t="s">
        <v>231</v>
      </c>
      <c r="C74" s="60">
        <f aca="true" t="shared" si="8" ref="C74:H74">SUM(C68:C72)</f>
        <v>0</v>
      </c>
      <c r="D74" s="60">
        <f t="shared" si="8"/>
        <v>0</v>
      </c>
      <c r="E74" s="60">
        <f t="shared" si="8"/>
        <v>0</v>
      </c>
      <c r="F74" s="60">
        <f t="shared" si="8"/>
        <v>0</v>
      </c>
      <c r="G74" s="60">
        <f t="shared" si="8"/>
        <v>0</v>
      </c>
      <c r="H74" s="60">
        <f t="shared" si="8"/>
        <v>0</v>
      </c>
      <c r="I74" s="60">
        <f>SUM(I68:I72)</f>
        <v>0</v>
      </c>
    </row>
    <row r="75" spans="3:9" ht="12">
      <c r="C75" s="60"/>
      <c r="D75" s="60"/>
      <c r="E75" s="60"/>
      <c r="F75" s="60"/>
      <c r="G75" s="60"/>
      <c r="H75" s="60"/>
      <c r="I75" s="60"/>
    </row>
    <row r="76" spans="1:9" ht="12">
      <c r="A76" t="s">
        <v>71</v>
      </c>
      <c r="B76" t="s">
        <v>92</v>
      </c>
      <c r="C76" s="60">
        <f>ROUND('VE-CA-6'!D9*$I$76,0)</f>
        <v>0</v>
      </c>
      <c r="D76" s="60">
        <f>ROUND('VE-CA-6'!D11*$I$76,0)</f>
        <v>0</v>
      </c>
      <c r="E76" s="60">
        <f>ROUND(I76-C76-D76-F76-G76-H76,0)</f>
        <v>0</v>
      </c>
      <c r="F76" s="60">
        <f>ROUND('VE-CA-6'!D15*$I$76,0)</f>
        <v>0</v>
      </c>
      <c r="G76" s="60">
        <f>ROUND('VE-CA-6'!D17*$I$76,0)</f>
        <v>0</v>
      </c>
      <c r="H76" s="60">
        <f>ROUND('VE-CA-6'!D19*$I$76,0)</f>
        <v>0</v>
      </c>
      <c r="I76" s="60">
        <f>'VE-CA-3'!F19</f>
        <v>0</v>
      </c>
    </row>
    <row r="77" spans="3:9" ht="12">
      <c r="C77" s="60"/>
      <c r="D77" s="60"/>
      <c r="E77" s="60"/>
      <c r="F77" s="60"/>
      <c r="G77" s="60"/>
      <c r="H77" s="60"/>
      <c r="I77" s="60"/>
    </row>
    <row r="78" spans="1:9" ht="12">
      <c r="A78" t="s">
        <v>48</v>
      </c>
      <c r="B78" s="33" t="s">
        <v>51</v>
      </c>
      <c r="C78" s="61">
        <f>ROUND('VE-CA-6'!D9*$I$78,0)</f>
        <v>0</v>
      </c>
      <c r="D78" s="61">
        <f>ROUND('VE-CA-6'!D11*$I$78,0)</f>
        <v>0</v>
      </c>
      <c r="E78" s="61">
        <f>ROUND(I78-C78-D78-F78-G78-H78,0)</f>
        <v>0</v>
      </c>
      <c r="F78" s="61">
        <f>ROUND('VE-CA-6'!D15*$I$78,0)</f>
        <v>0</v>
      </c>
      <c r="G78" s="61">
        <f>ROUND('VE-CA-6'!D17*$I$78,0)</f>
        <v>0</v>
      </c>
      <c r="H78" s="61">
        <f>ROUND('VE-CA-6'!D19*$I$78,0)</f>
        <v>0</v>
      </c>
      <c r="I78" s="61">
        <f>'VE-CA-3'!F21</f>
        <v>0</v>
      </c>
    </row>
    <row r="79" spans="3:9" ht="12">
      <c r="C79" s="60"/>
      <c r="D79" s="60"/>
      <c r="E79" s="60"/>
      <c r="F79" s="60"/>
      <c r="G79" s="60"/>
      <c r="H79" s="60"/>
      <c r="I79" s="60"/>
    </row>
    <row r="80" spans="1:9" ht="12">
      <c r="A80" t="s">
        <v>50</v>
      </c>
      <c r="B80" s="12" t="s">
        <v>232</v>
      </c>
      <c r="C80" s="60">
        <f aca="true" t="shared" si="9" ref="C80:H80">SUM(C76:C78)</f>
        <v>0</v>
      </c>
      <c r="D80" s="60">
        <f t="shared" si="9"/>
        <v>0</v>
      </c>
      <c r="E80" s="60">
        <f t="shared" si="9"/>
        <v>0</v>
      </c>
      <c r="F80" s="60">
        <f t="shared" si="9"/>
        <v>0</v>
      </c>
      <c r="G80" s="60">
        <f t="shared" si="9"/>
        <v>0</v>
      </c>
      <c r="H80" s="60">
        <f t="shared" si="9"/>
        <v>0</v>
      </c>
      <c r="I80" s="60">
        <f>SUM(I76:I78)</f>
        <v>0</v>
      </c>
    </row>
    <row r="81" spans="3:9" ht="12">
      <c r="C81" s="60"/>
      <c r="D81" s="60"/>
      <c r="E81" s="60"/>
      <c r="F81" s="60"/>
      <c r="G81" s="60"/>
      <c r="H81" s="60"/>
      <c r="I81" s="60"/>
    </row>
    <row r="82" spans="1:11" ht="12">
      <c r="A82" s="33" t="s">
        <v>52</v>
      </c>
      <c r="B82" s="14" t="s">
        <v>233</v>
      </c>
      <c r="C82" s="61">
        <f aca="true" t="shared" si="10" ref="C82:H82">C74+C80</f>
        <v>0</v>
      </c>
      <c r="D82" s="61">
        <f t="shared" si="10"/>
        <v>0</v>
      </c>
      <c r="E82" s="61">
        <f t="shared" si="10"/>
        <v>0</v>
      </c>
      <c r="F82" s="61">
        <f t="shared" si="10"/>
        <v>0</v>
      </c>
      <c r="G82" s="61">
        <f t="shared" si="10"/>
        <v>0</v>
      </c>
      <c r="H82" s="61">
        <f t="shared" si="10"/>
        <v>0</v>
      </c>
      <c r="I82" s="61">
        <f>I74+I80</f>
        <v>0</v>
      </c>
      <c r="K82" t="s">
        <v>203</v>
      </c>
    </row>
    <row r="83" spans="3:9" ht="12">
      <c r="C83" s="60"/>
      <c r="D83" s="60"/>
      <c r="E83" s="60"/>
      <c r="F83" s="60"/>
      <c r="G83" s="60"/>
      <c r="H83" s="60"/>
      <c r="I83" s="60"/>
    </row>
    <row r="84" spans="1:9" ht="12">
      <c r="A84" t="s">
        <v>54</v>
      </c>
      <c r="B84" t="s">
        <v>93</v>
      </c>
      <c r="C84" s="68">
        <f>'VE-CA-6'!D8</f>
        <v>0</v>
      </c>
      <c r="D84" s="68">
        <f>'VE-CA-6'!D10</f>
        <v>0</v>
      </c>
      <c r="E84" s="68">
        <f>'VE-CA-6'!D12</f>
        <v>0</v>
      </c>
      <c r="F84" s="68">
        <f>'VE-CA-6'!D14</f>
        <v>0</v>
      </c>
      <c r="G84" s="68">
        <f>'VE-CA-6'!D16</f>
        <v>0</v>
      </c>
      <c r="H84" s="68">
        <f>'VE-CA-6'!D18</f>
        <v>0</v>
      </c>
      <c r="I84" s="68">
        <f>SUM(C84:H84)</f>
        <v>0</v>
      </c>
    </row>
    <row r="85" spans="3:9" ht="12">
      <c r="C85" s="60"/>
      <c r="D85" s="60"/>
      <c r="E85" s="60"/>
      <c r="F85" s="60"/>
      <c r="G85" s="60"/>
      <c r="H85" s="60"/>
      <c r="I85" s="60"/>
    </row>
    <row r="86" spans="1:9" ht="12">
      <c r="A86" t="s">
        <v>56</v>
      </c>
      <c r="B86" s="12" t="s">
        <v>234</v>
      </c>
      <c r="C86" s="60" t="e">
        <f aca="true" t="shared" si="11" ref="C86:I86">C82/C84</f>
        <v>#DIV/0!</v>
      </c>
      <c r="D86" s="60" t="e">
        <f t="shared" si="11"/>
        <v>#DIV/0!</v>
      </c>
      <c r="E86" s="60" t="e">
        <f t="shared" si="11"/>
        <v>#DIV/0!</v>
      </c>
      <c r="F86" s="60" t="e">
        <f t="shared" si="11"/>
        <v>#DIV/0!</v>
      </c>
      <c r="G86" s="60" t="e">
        <f t="shared" si="11"/>
        <v>#DIV/0!</v>
      </c>
      <c r="H86" s="60" t="e">
        <f t="shared" si="11"/>
        <v>#DIV/0!</v>
      </c>
      <c r="I86" s="60" t="e">
        <f t="shared" si="11"/>
        <v>#DIV/0!</v>
      </c>
    </row>
    <row r="87" spans="3:9" ht="12">
      <c r="C87" s="60"/>
      <c r="D87" s="60"/>
      <c r="E87" s="60"/>
      <c r="F87" s="60"/>
      <c r="G87" s="60"/>
      <c r="H87" s="60"/>
      <c r="I87" s="60"/>
    </row>
    <row r="88" spans="3:9" ht="12">
      <c r="C88" s="60"/>
      <c r="D88" s="60"/>
      <c r="E88" s="60"/>
      <c r="F88" s="60"/>
      <c r="G88" s="60"/>
      <c r="H88" s="60"/>
      <c r="I88" s="60"/>
    </row>
    <row r="89" spans="3:9" ht="12">
      <c r="C89" s="60"/>
      <c r="D89" s="60"/>
      <c r="E89" s="60"/>
      <c r="F89" s="60"/>
      <c r="G89" s="60"/>
      <c r="H89" s="60"/>
      <c r="I89" s="60"/>
    </row>
    <row r="90" spans="3:9" ht="12">
      <c r="C90" s="60"/>
      <c r="D90" s="60"/>
      <c r="E90" s="60"/>
      <c r="F90" s="60"/>
      <c r="G90" s="60"/>
      <c r="H90" s="60"/>
      <c r="I90" s="60"/>
    </row>
    <row r="91" spans="1:9" ht="12">
      <c r="A91" t="s">
        <v>83</v>
      </c>
      <c r="C91" s="60"/>
      <c r="D91" s="60"/>
      <c r="E91" s="60"/>
      <c r="F91" s="60"/>
      <c r="G91" s="60"/>
      <c r="H91" s="60"/>
      <c r="I91" s="60"/>
    </row>
    <row r="92" spans="1:9" ht="12">
      <c r="A92" t="s">
        <v>22</v>
      </c>
      <c r="C92" s="60"/>
      <c r="D92" s="62" t="s">
        <v>23</v>
      </c>
      <c r="E92" s="41" t="str">
        <f>'VE-CA-1'!$G$3</f>
        <v>WTCS</v>
      </c>
      <c r="F92" s="60"/>
      <c r="G92" s="60"/>
      <c r="H92" s="60"/>
      <c r="I92" s="60"/>
    </row>
    <row r="93" spans="2:9" ht="12">
      <c r="B93" s="10" t="s">
        <v>24</v>
      </c>
      <c r="C93" s="61" t="str">
        <f>'VE-CA-1'!$C$4</f>
        <v>2020-2021</v>
      </c>
      <c r="D93" s="60"/>
      <c r="E93" s="60"/>
      <c r="F93" s="60"/>
      <c r="G93" s="60"/>
      <c r="H93" s="62" t="s">
        <v>26</v>
      </c>
      <c r="I93" s="101">
        <f>'VE-CA-1'!$J$4</f>
        <v>44027</v>
      </c>
    </row>
    <row r="94" spans="1:9" ht="12">
      <c r="A94" s="33"/>
      <c r="B94" s="33"/>
      <c r="C94" s="61"/>
      <c r="D94" s="61"/>
      <c r="E94" s="61"/>
      <c r="F94" s="61"/>
      <c r="G94" s="61"/>
      <c r="H94" s="61"/>
      <c r="I94" s="38" t="s">
        <v>202</v>
      </c>
    </row>
    <row r="95" spans="3:9" ht="12">
      <c r="C95" s="11" t="s">
        <v>167</v>
      </c>
      <c r="D95" s="11" t="s">
        <v>84</v>
      </c>
      <c r="E95" s="11" t="s">
        <v>78</v>
      </c>
      <c r="F95" s="11" t="s">
        <v>85</v>
      </c>
      <c r="G95" s="11" t="s">
        <v>169</v>
      </c>
      <c r="H95" s="11" t="s">
        <v>86</v>
      </c>
      <c r="I95" s="63"/>
    </row>
    <row r="96" spans="1:9" ht="12">
      <c r="A96" s="36" t="s">
        <v>33</v>
      </c>
      <c r="B96" s="36" t="s">
        <v>34</v>
      </c>
      <c r="C96" s="36" t="s">
        <v>168</v>
      </c>
      <c r="D96" s="36" t="s">
        <v>87</v>
      </c>
      <c r="E96" s="36" t="s">
        <v>134</v>
      </c>
      <c r="F96" s="36" t="s">
        <v>88</v>
      </c>
      <c r="G96" s="36" t="s">
        <v>89</v>
      </c>
      <c r="H96" s="36" t="s">
        <v>90</v>
      </c>
      <c r="I96" s="64" t="s">
        <v>870</v>
      </c>
    </row>
    <row r="97" spans="3:9" ht="12">
      <c r="C97" s="60"/>
      <c r="D97" s="60"/>
      <c r="E97" s="60"/>
      <c r="F97" s="60"/>
      <c r="G97" s="60"/>
      <c r="H97" s="60"/>
      <c r="I97" s="60"/>
    </row>
    <row r="98" spans="1:9" ht="12">
      <c r="A98" t="s">
        <v>42</v>
      </c>
      <c r="B98" t="s">
        <v>43</v>
      </c>
      <c r="C98" s="60">
        <f>ROUND('VE-CA-6'!E9*$I$98,0)</f>
        <v>0</v>
      </c>
      <c r="D98" s="60">
        <f>ROUND('VE-CA-6'!E11*$I$98,0)</f>
        <v>0</v>
      </c>
      <c r="E98" s="60">
        <f>ROUND(I98-C98-D98-F98-G98-H98,0)</f>
        <v>0</v>
      </c>
      <c r="F98" s="60">
        <f>ROUND('VE-CA-6'!E15*$I$98,0)</f>
        <v>0</v>
      </c>
      <c r="G98" s="60">
        <f>ROUND('VE-CA-6'!E17*$I$98,0)</f>
        <v>0</v>
      </c>
      <c r="H98" s="60">
        <f>ROUND('VE-CA-6'!E19*$I$98,0)</f>
        <v>0</v>
      </c>
      <c r="I98" s="60">
        <f>'VE-CA-3'!G13</f>
        <v>0</v>
      </c>
    </row>
    <row r="99" spans="3:9" ht="12">
      <c r="C99" s="60"/>
      <c r="D99" s="60"/>
      <c r="E99" s="60"/>
      <c r="F99" s="60"/>
      <c r="G99" s="60"/>
      <c r="H99" s="60"/>
      <c r="I99" s="60"/>
    </row>
    <row r="100" spans="1:9" ht="12">
      <c r="A100" t="s">
        <v>44</v>
      </c>
      <c r="B100" t="s">
        <v>91</v>
      </c>
      <c r="C100" s="60">
        <f>ROUND('VE-CA-6'!E9*$I$100,0)</f>
        <v>0</v>
      </c>
      <c r="D100" s="60">
        <f>ROUND('VE-CA-6'!E11*$I$100,0)</f>
        <v>0</v>
      </c>
      <c r="E100" s="60">
        <f>ROUND(I100-C100-D100-F100-G100-H100,0)</f>
        <v>0</v>
      </c>
      <c r="F100" s="60">
        <f>ROUND('VE-CA-6'!E15*$I$100,0)</f>
        <v>0</v>
      </c>
      <c r="G100" s="60">
        <f>ROUND('VE-CA-6'!E17*$I$100,0)</f>
        <v>0</v>
      </c>
      <c r="H100" s="60">
        <f>ROUND('VE-CA-6'!E19*$I$100,0)</f>
        <v>0</v>
      </c>
      <c r="I100" s="60">
        <f>'VE-CA-3'!G15</f>
        <v>0</v>
      </c>
    </row>
    <row r="101" spans="3:9" ht="12">
      <c r="C101" s="60"/>
      <c r="D101" s="60"/>
      <c r="E101" s="60"/>
      <c r="F101" s="60"/>
      <c r="G101" s="60"/>
      <c r="H101" s="60"/>
      <c r="I101" s="60"/>
    </row>
    <row r="102" spans="1:9" ht="12">
      <c r="A102" t="s">
        <v>46</v>
      </c>
      <c r="B102" s="33" t="s">
        <v>47</v>
      </c>
      <c r="C102" s="61">
        <f>ROUND('VE-CA-6'!E9*$I$102,0)</f>
        <v>0</v>
      </c>
      <c r="D102" s="61">
        <f>ROUND('VE-CA-6'!E11*$I$102,0)</f>
        <v>0</v>
      </c>
      <c r="E102" s="61">
        <f>ROUND(I102-C102-D102-F102-G102-H102,0)</f>
        <v>0</v>
      </c>
      <c r="F102" s="61">
        <f>ROUND('VE-CA-6'!E15*$I$102,0)</f>
        <v>0</v>
      </c>
      <c r="G102" s="61">
        <f>ROUND('VE-CA-6'!E17*$I$102,0)</f>
        <v>0</v>
      </c>
      <c r="H102" s="61">
        <f>ROUND('VE-CA-6'!E19*$I$102,0)</f>
        <v>0</v>
      </c>
      <c r="I102" s="61">
        <f>'VE-CA-3'!G17</f>
        <v>0</v>
      </c>
    </row>
    <row r="103" spans="3:9" ht="12">
      <c r="C103" s="60"/>
      <c r="D103" s="60"/>
      <c r="E103" s="60"/>
      <c r="F103" s="60"/>
      <c r="G103" s="60"/>
      <c r="H103" s="60"/>
      <c r="I103" s="60"/>
    </row>
    <row r="104" spans="1:9" ht="12">
      <c r="A104" t="s">
        <v>69</v>
      </c>
      <c r="B104" s="12" t="s">
        <v>231</v>
      </c>
      <c r="C104" s="60">
        <f>SUM(C98:C102)</f>
        <v>0</v>
      </c>
      <c r="D104" s="60">
        <f aca="true" t="shared" si="12" ref="D104:I104">SUM(D98:D102)</f>
        <v>0</v>
      </c>
      <c r="E104" s="60">
        <f>SUM(E98:E102)</f>
        <v>0</v>
      </c>
      <c r="F104" s="60">
        <f t="shared" si="12"/>
        <v>0</v>
      </c>
      <c r="G104" s="60">
        <f>SUM(G98:G102)</f>
        <v>0</v>
      </c>
      <c r="H104" s="60">
        <f t="shared" si="12"/>
        <v>0</v>
      </c>
      <c r="I104" s="60">
        <f t="shared" si="12"/>
        <v>0</v>
      </c>
    </row>
    <row r="105" spans="3:9" ht="12">
      <c r="C105" s="60"/>
      <c r="D105" s="60"/>
      <c r="E105" s="60"/>
      <c r="F105" s="60"/>
      <c r="G105" s="60"/>
      <c r="H105" s="60"/>
      <c r="I105" s="60"/>
    </row>
    <row r="106" spans="1:9" ht="12">
      <c r="A106" t="s">
        <v>71</v>
      </c>
      <c r="B106" t="s">
        <v>92</v>
      </c>
      <c r="C106" s="60">
        <f>ROUND('VE-CA-6'!E9*$I$106,0)</f>
        <v>0</v>
      </c>
      <c r="D106" s="60">
        <f>ROUND('VE-CA-6'!E11*$I$106,0)</f>
        <v>0</v>
      </c>
      <c r="E106" s="60">
        <f>ROUND(I106-C106-D106-F106-G106-H106,0)</f>
        <v>0</v>
      </c>
      <c r="F106" s="60">
        <f>ROUND('VE-CA-6'!E15*$I$106,0)</f>
        <v>0</v>
      </c>
      <c r="G106" s="60">
        <f>ROUND('VE-CA-6'!E17*$I$106,0)</f>
        <v>0</v>
      </c>
      <c r="H106" s="60">
        <f>ROUND('VE-CA-6'!E19*$I$106,0)</f>
        <v>0</v>
      </c>
      <c r="I106" s="60">
        <f>'VE-CA-3'!G19</f>
        <v>0</v>
      </c>
    </row>
    <row r="107" spans="3:9" ht="12">
      <c r="C107" s="60"/>
      <c r="D107" s="60"/>
      <c r="E107" s="60"/>
      <c r="F107" s="60"/>
      <c r="G107" s="60"/>
      <c r="H107" s="60"/>
      <c r="I107" s="60"/>
    </row>
    <row r="108" spans="1:9" ht="12">
      <c r="A108" t="s">
        <v>48</v>
      </c>
      <c r="B108" s="33" t="s">
        <v>51</v>
      </c>
      <c r="C108" s="61">
        <f>ROUND('VE-CA-6'!E9*$I$108,0)</f>
        <v>0</v>
      </c>
      <c r="D108" s="61">
        <f>ROUND('VE-CA-6'!E11*$I$108,0)</f>
        <v>0</v>
      </c>
      <c r="E108" s="61">
        <f>ROUND(I108-C108-D108-F108-G108-H108,0)</f>
        <v>0</v>
      </c>
      <c r="F108" s="61">
        <f>ROUND('VE-CA-6'!E15*$I$108,0)</f>
        <v>0</v>
      </c>
      <c r="G108" s="61">
        <f>ROUND('VE-CA-6'!E17*$I$108,0)</f>
        <v>0</v>
      </c>
      <c r="H108" s="61">
        <f>ROUND('VE-CA-6'!E19*$I$108,0)</f>
        <v>0</v>
      </c>
      <c r="I108" s="61">
        <f>'VE-CA-3'!G21</f>
        <v>0</v>
      </c>
    </row>
    <row r="109" spans="3:9" ht="12">
      <c r="C109" s="60"/>
      <c r="D109" s="60"/>
      <c r="E109" s="60"/>
      <c r="F109" s="60"/>
      <c r="G109" s="60"/>
      <c r="H109" s="60"/>
      <c r="I109" s="60"/>
    </row>
    <row r="110" spans="1:9" ht="12">
      <c r="A110" t="s">
        <v>50</v>
      </c>
      <c r="B110" s="12" t="s">
        <v>232</v>
      </c>
      <c r="C110" s="60">
        <f>SUM(C106:C108)</f>
        <v>0</v>
      </c>
      <c r="D110" s="60">
        <f aca="true" t="shared" si="13" ref="D110:I110">SUM(D106:D108)</f>
        <v>0</v>
      </c>
      <c r="E110" s="60">
        <f t="shared" si="13"/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</row>
    <row r="111" spans="3:9" ht="12">
      <c r="C111" s="60"/>
      <c r="D111" s="60"/>
      <c r="E111" s="60"/>
      <c r="F111" s="60"/>
      <c r="G111" s="60"/>
      <c r="H111" s="60"/>
      <c r="I111" s="60"/>
    </row>
    <row r="112" spans="1:11" ht="12">
      <c r="A112" s="33" t="s">
        <v>52</v>
      </c>
      <c r="B112" s="14" t="s">
        <v>233</v>
      </c>
      <c r="C112" s="61">
        <f>C104+C110</f>
        <v>0</v>
      </c>
      <c r="D112" s="61">
        <f aca="true" t="shared" si="14" ref="D112:I112">D104+D110</f>
        <v>0</v>
      </c>
      <c r="E112" s="61">
        <f t="shared" si="14"/>
        <v>0</v>
      </c>
      <c r="F112" s="61">
        <f t="shared" si="14"/>
        <v>0</v>
      </c>
      <c r="G112" s="61">
        <f t="shared" si="14"/>
        <v>0</v>
      </c>
      <c r="H112" s="61">
        <f t="shared" si="14"/>
        <v>0</v>
      </c>
      <c r="I112" s="61">
        <f t="shared" si="14"/>
        <v>0</v>
      </c>
      <c r="K112" t="s">
        <v>203</v>
      </c>
    </row>
    <row r="113" spans="3:9" ht="12">
      <c r="C113" s="60"/>
      <c r="D113" s="60"/>
      <c r="E113" s="60"/>
      <c r="F113" s="60"/>
      <c r="G113" s="60"/>
      <c r="H113" s="60"/>
      <c r="I113" s="60"/>
    </row>
    <row r="114" spans="1:9" ht="12">
      <c r="A114" t="s">
        <v>54</v>
      </c>
      <c r="B114" t="s">
        <v>93</v>
      </c>
      <c r="C114" s="68">
        <f>'VE-CA-6'!E8</f>
        <v>0</v>
      </c>
      <c r="D114" s="68">
        <f>'VE-CA-6'!E10</f>
        <v>0</v>
      </c>
      <c r="E114" s="68">
        <f>'VE-CA-6'!E12</f>
        <v>0</v>
      </c>
      <c r="F114" s="68">
        <f>'VE-CA-6'!E14</f>
        <v>0</v>
      </c>
      <c r="G114" s="68">
        <f>'VE-CA-6'!E16</f>
        <v>0</v>
      </c>
      <c r="H114" s="68">
        <f>'VE-CA-6'!E18</f>
        <v>0</v>
      </c>
      <c r="I114" s="68">
        <f>SUM(C114:H114)</f>
        <v>0</v>
      </c>
    </row>
    <row r="115" spans="3:9" ht="12">
      <c r="C115" s="60"/>
      <c r="D115" s="60"/>
      <c r="E115" s="60"/>
      <c r="F115" s="60"/>
      <c r="G115" s="60"/>
      <c r="H115" s="60"/>
      <c r="I115" s="60"/>
    </row>
    <row r="116" spans="1:9" ht="12">
      <c r="A116" t="s">
        <v>56</v>
      </c>
      <c r="B116" s="12" t="s">
        <v>234</v>
      </c>
      <c r="C116" s="60" t="e">
        <f>C112/C114</f>
        <v>#DIV/0!</v>
      </c>
      <c r="D116" s="60" t="e">
        <f aca="true" t="shared" si="15" ref="D116:I116">D112/D114</f>
        <v>#DIV/0!</v>
      </c>
      <c r="E116" s="60" t="e">
        <f t="shared" si="15"/>
        <v>#DIV/0!</v>
      </c>
      <c r="F116" s="60" t="e">
        <f t="shared" si="15"/>
        <v>#DIV/0!</v>
      </c>
      <c r="G116" s="60" t="e">
        <f t="shared" si="15"/>
        <v>#DIV/0!</v>
      </c>
      <c r="H116" s="60" t="e">
        <f t="shared" si="15"/>
        <v>#DIV/0!</v>
      </c>
      <c r="I116" s="60" t="e">
        <f t="shared" si="15"/>
        <v>#DIV/0!</v>
      </c>
    </row>
    <row r="117" spans="3:9" ht="12">
      <c r="C117" s="60"/>
      <c r="D117" s="60"/>
      <c r="E117" s="60"/>
      <c r="F117" s="60"/>
      <c r="G117" s="60"/>
      <c r="H117" s="60"/>
      <c r="I117" s="60"/>
    </row>
    <row r="118" spans="3:9" ht="12">
      <c r="C118" s="60"/>
      <c r="D118" s="60"/>
      <c r="E118" s="60"/>
      <c r="F118" s="60"/>
      <c r="G118" s="60"/>
      <c r="H118" s="60"/>
      <c r="I118" s="60"/>
    </row>
    <row r="119" spans="3:9" ht="12">
      <c r="C119" s="60"/>
      <c r="D119" s="60"/>
      <c r="E119" s="60"/>
      <c r="F119" s="60"/>
      <c r="G119" s="60"/>
      <c r="H119" s="60"/>
      <c r="I119" s="60"/>
    </row>
    <row r="120" spans="3:9" ht="12">
      <c r="C120" s="60"/>
      <c r="D120" s="60"/>
      <c r="E120" s="60"/>
      <c r="F120" s="60"/>
      <c r="G120" s="60"/>
      <c r="H120" s="60"/>
      <c r="I120" s="60"/>
    </row>
    <row r="121" spans="1:9" ht="12">
      <c r="A121" t="s">
        <v>83</v>
      </c>
      <c r="C121" s="60"/>
      <c r="D121" s="60"/>
      <c r="E121" s="60"/>
      <c r="F121" s="60"/>
      <c r="G121" s="60"/>
      <c r="H121" s="60"/>
      <c r="I121" s="60"/>
    </row>
    <row r="122" spans="1:9" ht="12">
      <c r="A122" t="s">
        <v>22</v>
      </c>
      <c r="C122" s="60"/>
      <c r="D122" s="62" t="s">
        <v>23</v>
      </c>
      <c r="E122" s="41" t="str">
        <f>'VE-CA-1'!$G$3</f>
        <v>WTCS</v>
      </c>
      <c r="F122" s="60"/>
      <c r="G122" s="60"/>
      <c r="H122" s="60"/>
      <c r="I122" s="60"/>
    </row>
    <row r="123" spans="2:9" ht="12">
      <c r="B123" s="10" t="s">
        <v>24</v>
      </c>
      <c r="C123" s="61" t="str">
        <f>'VE-CA-1'!$C$4</f>
        <v>2020-2021</v>
      </c>
      <c r="D123" s="60"/>
      <c r="E123" s="60"/>
      <c r="F123" s="60"/>
      <c r="G123" s="60"/>
      <c r="H123" s="62" t="s">
        <v>26</v>
      </c>
      <c r="I123" s="101">
        <f>'VE-CA-1'!$J$4</f>
        <v>44027</v>
      </c>
    </row>
    <row r="124" spans="1:9" ht="12">
      <c r="A124" s="33"/>
      <c r="B124" s="33"/>
      <c r="C124" s="61"/>
      <c r="D124" s="61"/>
      <c r="E124" s="61"/>
      <c r="F124" s="61"/>
      <c r="G124" s="61"/>
      <c r="H124" s="61"/>
      <c r="I124" s="38" t="s">
        <v>202</v>
      </c>
    </row>
    <row r="125" spans="3:9" ht="12">
      <c r="C125" s="11" t="s">
        <v>167</v>
      </c>
      <c r="D125" s="11" t="s">
        <v>84</v>
      </c>
      <c r="E125" s="11" t="s">
        <v>78</v>
      </c>
      <c r="F125" s="11" t="s">
        <v>85</v>
      </c>
      <c r="G125" s="11" t="s">
        <v>169</v>
      </c>
      <c r="H125" s="11" t="s">
        <v>86</v>
      </c>
      <c r="I125" s="60"/>
    </row>
    <row r="126" spans="1:9" ht="12">
      <c r="A126" s="36" t="s">
        <v>33</v>
      </c>
      <c r="B126" s="36" t="s">
        <v>34</v>
      </c>
      <c r="C126" s="36" t="s">
        <v>168</v>
      </c>
      <c r="D126" s="36" t="s">
        <v>87</v>
      </c>
      <c r="E126" s="36" t="s">
        <v>134</v>
      </c>
      <c r="F126" s="36" t="s">
        <v>88</v>
      </c>
      <c r="G126" s="36" t="s">
        <v>89</v>
      </c>
      <c r="H126" s="36" t="s">
        <v>90</v>
      </c>
      <c r="I126" s="64" t="s">
        <v>176</v>
      </c>
    </row>
    <row r="127" spans="3:9" ht="12">
      <c r="C127" s="60"/>
      <c r="D127" s="60"/>
      <c r="E127" s="60"/>
      <c r="F127" s="60"/>
      <c r="G127" s="60"/>
      <c r="H127" s="60"/>
      <c r="I127" s="60"/>
    </row>
    <row r="128" spans="1:9" ht="12">
      <c r="A128" t="s">
        <v>42</v>
      </c>
      <c r="B128" t="s">
        <v>43</v>
      </c>
      <c r="C128" s="60">
        <f>ROUND('VE-CA-6'!F9*$I$128,0)</f>
        <v>0</v>
      </c>
      <c r="D128" s="60">
        <f>ROUND('VE-CA-6'!F11*$I$128,0)</f>
        <v>0</v>
      </c>
      <c r="E128" s="60">
        <f>ROUND(I128-C128-D128-F128-G128-H128,0)</f>
        <v>0</v>
      </c>
      <c r="F128" s="60">
        <f>ROUND('VE-CA-6'!F15*$I$128,0)</f>
        <v>0</v>
      </c>
      <c r="G128" s="60">
        <f>ROUND('VE-CA-6'!F17*$I$128,0)</f>
        <v>0</v>
      </c>
      <c r="H128" s="60">
        <f>ROUND('VE-CA-6'!F19*$I$128,0)</f>
        <v>0</v>
      </c>
      <c r="I128" s="60">
        <f>'VE-CA-3'!H13</f>
        <v>0</v>
      </c>
    </row>
    <row r="129" spans="3:9" ht="12">
      <c r="C129" s="60"/>
      <c r="D129" s="60"/>
      <c r="E129" s="60"/>
      <c r="F129" s="60"/>
      <c r="G129" s="60"/>
      <c r="H129" s="60"/>
      <c r="I129" s="60"/>
    </row>
    <row r="130" spans="1:9" ht="12">
      <c r="A130" t="s">
        <v>44</v>
      </c>
      <c r="B130" t="s">
        <v>91</v>
      </c>
      <c r="C130" s="60">
        <f>ROUND('VE-CA-6'!F9*$I$130,0)</f>
        <v>0</v>
      </c>
      <c r="D130" s="60">
        <f>ROUND('VE-CA-6'!F11*$I$130,0)</f>
        <v>0</v>
      </c>
      <c r="E130" s="60">
        <f>ROUND(I130-C130-D130-F130-G130-H130,0)</f>
        <v>0</v>
      </c>
      <c r="F130" s="60">
        <f>ROUND('VE-CA-6'!F15*$I$130,0)</f>
        <v>0</v>
      </c>
      <c r="G130" s="60">
        <f>ROUND('VE-CA-6'!F17*$I$130,0)</f>
        <v>0</v>
      </c>
      <c r="H130" s="60">
        <f>ROUND('VE-CA-6'!F19*$I$130,0)</f>
        <v>0</v>
      </c>
      <c r="I130" s="60">
        <f>'VE-CA-3'!H15</f>
        <v>0</v>
      </c>
    </row>
    <row r="131" spans="3:9" ht="12">
      <c r="C131" s="60"/>
      <c r="D131" s="60"/>
      <c r="E131" s="60"/>
      <c r="F131" s="60"/>
      <c r="G131" s="60"/>
      <c r="H131" s="60"/>
      <c r="I131" s="60"/>
    </row>
    <row r="132" spans="1:9" ht="12">
      <c r="A132" t="s">
        <v>46</v>
      </c>
      <c r="B132" s="33" t="s">
        <v>47</v>
      </c>
      <c r="C132" s="61">
        <f>ROUND('VE-CA-6'!F9*$I$132,0)</f>
        <v>0</v>
      </c>
      <c r="D132" s="61">
        <f>ROUND('VE-CA-6'!F11*$I$132,0)</f>
        <v>0</v>
      </c>
      <c r="E132" s="61">
        <f>ROUND(I132-C132-D132-F132-G132-H132,0)</f>
        <v>0</v>
      </c>
      <c r="F132" s="61">
        <f>ROUND('VE-CA-6'!F15*$I$132,0)</f>
        <v>0</v>
      </c>
      <c r="G132" s="61">
        <f>ROUND('VE-CA-6'!F17*$I$132,0)</f>
        <v>0</v>
      </c>
      <c r="H132" s="61">
        <f>ROUND('VE-CA-6'!F19*$I$132,0)</f>
        <v>0</v>
      </c>
      <c r="I132" s="61">
        <f>'VE-CA-3'!H17</f>
        <v>0</v>
      </c>
    </row>
    <row r="133" spans="3:9" ht="12">
      <c r="C133" s="60"/>
      <c r="D133" s="60"/>
      <c r="E133" s="60"/>
      <c r="F133" s="60"/>
      <c r="G133" s="60"/>
      <c r="H133" s="60"/>
      <c r="I133" s="60"/>
    </row>
    <row r="134" spans="1:9" ht="12">
      <c r="A134" t="s">
        <v>69</v>
      </c>
      <c r="B134" s="12" t="s">
        <v>231</v>
      </c>
      <c r="C134" s="60">
        <f>SUM(C128:C132)</f>
        <v>0</v>
      </c>
      <c r="D134" s="60">
        <f aca="true" t="shared" si="16" ref="D134:I134">SUM(D128:D132)</f>
        <v>0</v>
      </c>
      <c r="E134" s="60">
        <f t="shared" si="16"/>
        <v>0</v>
      </c>
      <c r="F134" s="60">
        <f t="shared" si="16"/>
        <v>0</v>
      </c>
      <c r="G134" s="60">
        <f t="shared" si="16"/>
        <v>0</v>
      </c>
      <c r="H134" s="60">
        <f t="shared" si="16"/>
        <v>0</v>
      </c>
      <c r="I134" s="60">
        <f t="shared" si="16"/>
        <v>0</v>
      </c>
    </row>
    <row r="135" spans="3:9" ht="12">
      <c r="C135" s="60"/>
      <c r="D135" s="60"/>
      <c r="E135" s="60"/>
      <c r="F135" s="60"/>
      <c r="G135" s="60"/>
      <c r="H135" s="60"/>
      <c r="I135" s="60"/>
    </row>
    <row r="136" spans="1:9" ht="12">
      <c r="A136" t="s">
        <v>71</v>
      </c>
      <c r="B136" t="s">
        <v>92</v>
      </c>
      <c r="C136" s="60">
        <f>ROUND('VE-CA-6'!F9*$I$136,0)</f>
        <v>0</v>
      </c>
      <c r="D136" s="60">
        <f>ROUND('VE-CA-6'!F11*$I$136,0)</f>
        <v>0</v>
      </c>
      <c r="E136" s="60">
        <f>ROUND(I136-C136-D136-F136-G136-H136,0)</f>
        <v>0</v>
      </c>
      <c r="F136" s="60">
        <f>ROUND('VE-CA-6'!F15*$I$136,0)</f>
        <v>0</v>
      </c>
      <c r="G136" s="60">
        <f>ROUND('VE-CA-6'!F17*$I$136,0)</f>
        <v>0</v>
      </c>
      <c r="H136" s="60">
        <f>ROUND('VE-CA-6'!F19*$I$136,0)</f>
        <v>0</v>
      </c>
      <c r="I136" s="60">
        <f>'VE-CA-3'!H19</f>
        <v>0</v>
      </c>
    </row>
    <row r="137" spans="3:9" ht="12">
      <c r="C137" s="60"/>
      <c r="D137" s="60"/>
      <c r="E137" s="60"/>
      <c r="F137" s="60"/>
      <c r="G137" s="60"/>
      <c r="H137" s="60"/>
      <c r="I137" s="60"/>
    </row>
    <row r="138" spans="1:9" ht="12">
      <c r="A138" t="s">
        <v>48</v>
      </c>
      <c r="B138" s="33" t="s">
        <v>51</v>
      </c>
      <c r="C138" s="61">
        <f>ROUND('VE-CA-6'!F9*$I$138,0)</f>
        <v>0</v>
      </c>
      <c r="D138" s="61">
        <f>ROUND('VE-CA-6'!F11*$I$138,0)</f>
        <v>0</v>
      </c>
      <c r="E138" s="61">
        <f>ROUND(I138-C138-D138-F138-G138-H138,0)</f>
        <v>0</v>
      </c>
      <c r="F138" s="61">
        <f>ROUND('VE-CA-6'!F15*$I$138,0)</f>
        <v>0</v>
      </c>
      <c r="G138" s="61">
        <f>ROUND('VE-CA-6'!F17*$I$138,0)</f>
        <v>0</v>
      </c>
      <c r="H138" s="61">
        <f>ROUND('VE-CA-6'!F19*$I$138,0)</f>
        <v>0</v>
      </c>
      <c r="I138" s="61">
        <f>'VE-CA-3'!H21</f>
        <v>0</v>
      </c>
    </row>
    <row r="139" spans="3:9" ht="12">
      <c r="C139" s="60"/>
      <c r="D139" s="60"/>
      <c r="E139" s="60"/>
      <c r="F139" s="60"/>
      <c r="G139" s="60"/>
      <c r="H139" s="60"/>
      <c r="I139" s="60"/>
    </row>
    <row r="140" spans="1:9" ht="12">
      <c r="A140" t="s">
        <v>50</v>
      </c>
      <c r="B140" s="12" t="s">
        <v>232</v>
      </c>
      <c r="C140" s="60">
        <f>SUM(C136:C138)</f>
        <v>0</v>
      </c>
      <c r="D140" s="60">
        <f aca="true" t="shared" si="17" ref="D140:I140">SUM(D136:D138)</f>
        <v>0</v>
      </c>
      <c r="E140" s="60">
        <f t="shared" si="17"/>
        <v>0</v>
      </c>
      <c r="F140" s="60">
        <f t="shared" si="17"/>
        <v>0</v>
      </c>
      <c r="G140" s="60">
        <f t="shared" si="17"/>
        <v>0</v>
      </c>
      <c r="H140" s="60">
        <f t="shared" si="17"/>
        <v>0</v>
      </c>
      <c r="I140" s="60">
        <f t="shared" si="17"/>
        <v>0</v>
      </c>
    </row>
    <row r="141" spans="3:9" ht="12">
      <c r="C141" s="60"/>
      <c r="D141" s="60"/>
      <c r="E141" s="60"/>
      <c r="F141" s="60"/>
      <c r="G141" s="60"/>
      <c r="H141" s="60"/>
      <c r="I141" s="60"/>
    </row>
    <row r="142" spans="1:11" ht="12">
      <c r="A142" s="33" t="s">
        <v>52</v>
      </c>
      <c r="B142" s="14" t="s">
        <v>233</v>
      </c>
      <c r="C142" s="61">
        <f>C134+C140</f>
        <v>0</v>
      </c>
      <c r="D142" s="61">
        <f aca="true" t="shared" si="18" ref="D142:I142">D134+D140</f>
        <v>0</v>
      </c>
      <c r="E142" s="61">
        <f t="shared" si="18"/>
        <v>0</v>
      </c>
      <c r="F142" s="61">
        <f t="shared" si="18"/>
        <v>0</v>
      </c>
      <c r="G142" s="61">
        <f t="shared" si="18"/>
        <v>0</v>
      </c>
      <c r="H142" s="61">
        <f t="shared" si="18"/>
        <v>0</v>
      </c>
      <c r="I142" s="61">
        <f t="shared" si="18"/>
        <v>0</v>
      </c>
      <c r="K142" t="s">
        <v>203</v>
      </c>
    </row>
    <row r="143" spans="3:9" ht="12">
      <c r="C143" s="60"/>
      <c r="D143" s="60"/>
      <c r="E143" s="60"/>
      <c r="F143" s="60"/>
      <c r="G143" s="60"/>
      <c r="H143" s="60"/>
      <c r="I143" s="60"/>
    </row>
    <row r="144" spans="1:9" ht="12">
      <c r="A144" t="s">
        <v>54</v>
      </c>
      <c r="B144" t="s">
        <v>93</v>
      </c>
      <c r="C144" s="68">
        <f>'VE-CA-6'!E8</f>
        <v>0</v>
      </c>
      <c r="D144" s="68">
        <f>'VE-CA-6'!F10</f>
        <v>0</v>
      </c>
      <c r="E144" s="68">
        <f>'VE-CA-6'!F12</f>
        <v>0</v>
      </c>
      <c r="F144" s="68">
        <f>'VE-CA-6'!F14</f>
        <v>0</v>
      </c>
      <c r="G144" s="68">
        <f>'VE-CA-6'!F16</f>
        <v>0</v>
      </c>
      <c r="H144" s="68">
        <f>'VE-CA-6'!F18</f>
        <v>0</v>
      </c>
      <c r="I144" s="68">
        <f>SUM(C144:H144)</f>
        <v>0</v>
      </c>
    </row>
    <row r="145" spans="3:9" ht="12">
      <c r="C145" s="60"/>
      <c r="D145" s="60"/>
      <c r="E145" s="60"/>
      <c r="F145" s="60"/>
      <c r="G145" s="60"/>
      <c r="H145" s="60"/>
      <c r="I145" s="60"/>
    </row>
    <row r="146" spans="1:9" ht="12">
      <c r="A146" t="s">
        <v>56</v>
      </c>
      <c r="B146" s="12" t="s">
        <v>234</v>
      </c>
      <c r="C146" s="60" t="e">
        <f aca="true" t="shared" si="19" ref="C146:I146">C142/C144</f>
        <v>#DIV/0!</v>
      </c>
      <c r="D146" s="60" t="e">
        <f t="shared" si="19"/>
        <v>#DIV/0!</v>
      </c>
      <c r="E146" s="60" t="e">
        <f t="shared" si="19"/>
        <v>#DIV/0!</v>
      </c>
      <c r="F146" s="60" t="e">
        <f t="shared" si="19"/>
        <v>#DIV/0!</v>
      </c>
      <c r="G146" s="60" t="e">
        <f t="shared" si="19"/>
        <v>#DIV/0!</v>
      </c>
      <c r="H146" s="60" t="e">
        <f t="shared" si="19"/>
        <v>#DIV/0!</v>
      </c>
      <c r="I146" s="60" t="e">
        <f t="shared" si="19"/>
        <v>#DIV/0!</v>
      </c>
    </row>
    <row r="147" spans="3:9" ht="12">
      <c r="C147" s="60"/>
      <c r="D147" s="60"/>
      <c r="E147" s="60"/>
      <c r="F147" s="60"/>
      <c r="G147" s="60"/>
      <c r="H147" s="60"/>
      <c r="I147" s="60"/>
    </row>
    <row r="148" spans="3:9" ht="12">
      <c r="C148" s="60"/>
      <c r="D148" s="60"/>
      <c r="E148" s="60"/>
      <c r="F148" s="60"/>
      <c r="G148" s="60"/>
      <c r="H148" s="60"/>
      <c r="I148" s="60"/>
    </row>
    <row r="149" spans="3:9" ht="12">
      <c r="C149" s="60"/>
      <c r="D149" s="60"/>
      <c r="E149" s="60"/>
      <c r="F149" s="60"/>
      <c r="G149" s="60"/>
      <c r="H149" s="60"/>
      <c r="I149" s="60"/>
    </row>
    <row r="150" spans="3:9" ht="12">
      <c r="C150" s="60"/>
      <c r="D150" s="60"/>
      <c r="E150" s="60"/>
      <c r="F150" s="60"/>
      <c r="G150" s="60"/>
      <c r="H150" s="60"/>
      <c r="I150" s="60"/>
    </row>
    <row r="151" spans="1:9" ht="12">
      <c r="A151" t="s">
        <v>83</v>
      </c>
      <c r="C151" s="60"/>
      <c r="D151" s="60"/>
      <c r="E151" s="60"/>
      <c r="F151" s="60"/>
      <c r="G151" s="60"/>
      <c r="H151" s="60"/>
      <c r="I151" s="60"/>
    </row>
    <row r="152" spans="1:9" ht="12">
      <c r="A152" t="s">
        <v>22</v>
      </c>
      <c r="C152" s="60"/>
      <c r="D152" s="62" t="s">
        <v>23</v>
      </c>
      <c r="E152" s="41" t="str">
        <f>'VE-CA-1'!$G$3</f>
        <v>WTCS</v>
      </c>
      <c r="F152" s="60"/>
      <c r="G152" s="60"/>
      <c r="H152" s="60"/>
      <c r="I152" s="60"/>
    </row>
    <row r="153" spans="2:9" ht="12">
      <c r="B153" s="10" t="s">
        <v>24</v>
      </c>
      <c r="C153" s="61" t="str">
        <f>'VE-CA-1'!$C$4</f>
        <v>2020-2021</v>
      </c>
      <c r="D153" s="60"/>
      <c r="E153" s="60"/>
      <c r="F153" s="60"/>
      <c r="G153" s="60"/>
      <c r="H153" s="62" t="s">
        <v>26</v>
      </c>
      <c r="I153" s="101">
        <f>'VE-CA-1'!$J$4</f>
        <v>44027</v>
      </c>
    </row>
    <row r="154" spans="1:9" ht="12">
      <c r="A154" s="33"/>
      <c r="B154" s="33"/>
      <c r="C154" s="61"/>
      <c r="D154" s="61"/>
      <c r="E154" s="61"/>
      <c r="F154" s="61"/>
      <c r="G154" s="61"/>
      <c r="H154" s="61"/>
      <c r="I154" s="38" t="s">
        <v>202</v>
      </c>
    </row>
    <row r="155" spans="3:9" ht="12">
      <c r="C155" s="11" t="s">
        <v>167</v>
      </c>
      <c r="D155" s="11" t="s">
        <v>84</v>
      </c>
      <c r="E155" s="11" t="s">
        <v>78</v>
      </c>
      <c r="F155" s="11" t="s">
        <v>85</v>
      </c>
      <c r="G155" s="11" t="s">
        <v>169</v>
      </c>
      <c r="H155" s="11" t="s">
        <v>86</v>
      </c>
      <c r="I155" s="63"/>
    </row>
    <row r="156" spans="1:9" ht="12">
      <c r="A156" s="36" t="s">
        <v>33</v>
      </c>
      <c r="B156" s="36" t="s">
        <v>34</v>
      </c>
      <c r="C156" s="36" t="s">
        <v>168</v>
      </c>
      <c r="D156" s="36" t="s">
        <v>87</v>
      </c>
      <c r="E156" s="36" t="s">
        <v>134</v>
      </c>
      <c r="F156" s="36" t="s">
        <v>88</v>
      </c>
      <c r="G156" s="36" t="s">
        <v>89</v>
      </c>
      <c r="H156" s="36" t="s">
        <v>90</v>
      </c>
      <c r="I156" s="64" t="s">
        <v>177</v>
      </c>
    </row>
    <row r="157" spans="3:9" ht="12">
      <c r="C157" s="60"/>
      <c r="D157" s="60"/>
      <c r="E157" s="60"/>
      <c r="F157" s="60"/>
      <c r="G157" s="60"/>
      <c r="H157" s="60"/>
      <c r="I157" s="60"/>
    </row>
    <row r="158" spans="1:9" ht="12">
      <c r="A158" t="s">
        <v>42</v>
      </c>
      <c r="B158" t="s">
        <v>43</v>
      </c>
      <c r="C158" s="60">
        <f>ROUND('VE-CA-6'!G9*$I$158,0)</f>
        <v>0</v>
      </c>
      <c r="D158" s="60">
        <f>ROUND('VE-CA-6'!G11*$I$158,0)</f>
        <v>0</v>
      </c>
      <c r="E158" s="60">
        <f>ROUND(I158-C158-D158-F158-G158-H158,0)</f>
        <v>0</v>
      </c>
      <c r="F158" s="60">
        <f>ROUND('VE-CA-6'!G15*$I$158,0)</f>
        <v>0</v>
      </c>
      <c r="G158" s="60">
        <f>ROUND('VE-CA-6'!G17*$I$158,0)</f>
        <v>0</v>
      </c>
      <c r="H158" s="60">
        <f>ROUND('VE-CA-6'!G19*$I$158,0)</f>
        <v>0</v>
      </c>
      <c r="I158" s="60">
        <f>'VE-CA-3'!I13</f>
        <v>0</v>
      </c>
    </row>
    <row r="159" spans="3:9" ht="12">
      <c r="C159" s="60"/>
      <c r="D159" s="60"/>
      <c r="E159" s="60"/>
      <c r="F159" s="60"/>
      <c r="G159" s="60"/>
      <c r="H159" s="60"/>
      <c r="I159" s="60"/>
    </row>
    <row r="160" spans="1:9" ht="12">
      <c r="A160" t="s">
        <v>44</v>
      </c>
      <c r="B160" t="s">
        <v>91</v>
      </c>
      <c r="C160" s="60">
        <f>ROUND('VE-CA-6'!G9*$I$160,0)</f>
        <v>0</v>
      </c>
      <c r="D160" s="60">
        <f>ROUND('VE-CA-6'!G11*$I$160,0)</f>
        <v>0</v>
      </c>
      <c r="E160" s="60">
        <f>ROUND(I160-C160-D160-F160-G160-H160,0)</f>
        <v>0</v>
      </c>
      <c r="F160" s="60">
        <f>ROUND('VE-CA-6'!G15*$I$160,0)</f>
        <v>0</v>
      </c>
      <c r="G160" s="60">
        <f>ROUND('VE-CA-6'!G17*$I$160,0)</f>
        <v>0</v>
      </c>
      <c r="H160" s="60">
        <f>ROUND('VE-CA-6'!G19*$I$160,0)</f>
        <v>0</v>
      </c>
      <c r="I160" s="60">
        <f>'VE-CA-3'!I15</f>
        <v>0</v>
      </c>
    </row>
    <row r="161" spans="3:9" ht="12">
      <c r="C161" s="60"/>
      <c r="D161" s="60"/>
      <c r="E161" s="60"/>
      <c r="F161" s="60"/>
      <c r="G161" s="60"/>
      <c r="H161" s="60"/>
      <c r="I161" s="60"/>
    </row>
    <row r="162" spans="1:9" ht="12">
      <c r="A162" t="s">
        <v>46</v>
      </c>
      <c r="B162" s="33" t="s">
        <v>47</v>
      </c>
      <c r="C162" s="61">
        <f>ROUND('VE-CA-6'!G9*$I$162,0)</f>
        <v>0</v>
      </c>
      <c r="D162" s="61">
        <f>ROUND('VE-CA-6'!G11*$I$162,0)</f>
        <v>0</v>
      </c>
      <c r="E162" s="61">
        <f>ROUND(I162-C162-D162-F162-G162-H162,0)</f>
        <v>0</v>
      </c>
      <c r="F162" s="61">
        <f>ROUND('VE-CA-6'!G15*$I$162,0)</f>
        <v>0</v>
      </c>
      <c r="G162" s="61">
        <f>ROUND('VE-CA-6'!G17*$I$162,0)</f>
        <v>0</v>
      </c>
      <c r="H162" s="61">
        <f>ROUND('VE-CA-6'!G19*$I$162,0)</f>
        <v>0</v>
      </c>
      <c r="I162" s="61">
        <f>'VE-CA-3'!I17</f>
        <v>0</v>
      </c>
    </row>
    <row r="163" spans="3:9" ht="12">
      <c r="C163" s="60"/>
      <c r="D163" s="60"/>
      <c r="E163" s="60"/>
      <c r="F163" s="60"/>
      <c r="G163" s="60"/>
      <c r="H163" s="60"/>
      <c r="I163" s="60"/>
    </row>
    <row r="164" spans="1:9" ht="12">
      <c r="A164" t="s">
        <v>69</v>
      </c>
      <c r="B164" s="12" t="s">
        <v>231</v>
      </c>
      <c r="C164" s="60">
        <f>SUM(C158:C162)</f>
        <v>0</v>
      </c>
      <c r="D164" s="60">
        <f aca="true" t="shared" si="20" ref="D164:I164">SUM(D158:D162)</f>
        <v>0</v>
      </c>
      <c r="E164" s="60">
        <f>SUM(E158:E162)</f>
        <v>0</v>
      </c>
      <c r="F164" s="60">
        <f t="shared" si="20"/>
        <v>0</v>
      </c>
      <c r="G164" s="60">
        <f t="shared" si="20"/>
        <v>0</v>
      </c>
      <c r="H164" s="60">
        <f t="shared" si="20"/>
        <v>0</v>
      </c>
      <c r="I164" s="60">
        <f t="shared" si="20"/>
        <v>0</v>
      </c>
    </row>
    <row r="165" spans="3:9" ht="12">
      <c r="C165" s="60"/>
      <c r="D165" s="60"/>
      <c r="E165" s="60"/>
      <c r="F165" s="60"/>
      <c r="G165" s="60"/>
      <c r="H165" s="60"/>
      <c r="I165" s="60"/>
    </row>
    <row r="166" spans="1:9" ht="12">
      <c r="A166" t="s">
        <v>71</v>
      </c>
      <c r="B166" t="s">
        <v>92</v>
      </c>
      <c r="C166" s="60">
        <f>ROUND('VE-CA-6'!G9*$I$166,0)</f>
        <v>0</v>
      </c>
      <c r="D166" s="60">
        <f>ROUND('VE-CA-6'!G11*$I$166,0)</f>
        <v>0</v>
      </c>
      <c r="E166" s="60">
        <f>ROUND(I166-C166-D166-F166-G166-H166,0)</f>
        <v>0</v>
      </c>
      <c r="F166" s="60">
        <f>ROUND('VE-CA-6'!G15*$I$166,0)</f>
        <v>0</v>
      </c>
      <c r="G166" s="60">
        <f>ROUND('VE-CA-6'!G17*$I$166,0)</f>
        <v>0</v>
      </c>
      <c r="H166" s="60">
        <f>ROUND('VE-CA-6'!G19*$I$166,0)</f>
        <v>0</v>
      </c>
      <c r="I166" s="60">
        <f>'VE-CA-3'!I19</f>
        <v>0</v>
      </c>
    </row>
    <row r="167" spans="3:9" ht="12">
      <c r="C167" s="60"/>
      <c r="D167" s="60"/>
      <c r="E167" s="60"/>
      <c r="F167" s="60"/>
      <c r="G167" s="60"/>
      <c r="H167" s="60"/>
      <c r="I167" s="60"/>
    </row>
    <row r="168" spans="1:9" ht="12">
      <c r="A168" t="s">
        <v>48</v>
      </c>
      <c r="B168" s="33" t="s">
        <v>51</v>
      </c>
      <c r="C168" s="61">
        <f>ROUND('VE-CA-6'!G9*$I$168,0)</f>
        <v>0</v>
      </c>
      <c r="D168" s="61">
        <f>ROUND('VE-CA-6'!G11*$I$168,0)</f>
        <v>0</v>
      </c>
      <c r="E168" s="61">
        <f>ROUND(I168-C168-D168-F168-G168-H168,0)</f>
        <v>0</v>
      </c>
      <c r="F168" s="61">
        <f>ROUND('VE-CA-6'!G15*$I$168,0)</f>
        <v>0</v>
      </c>
      <c r="G168" s="61">
        <f>ROUND('VE-CA-6'!G17*$I$168,0)</f>
        <v>0</v>
      </c>
      <c r="H168" s="61">
        <f>ROUND('VE-CA-6'!G19*$I$168,0)</f>
        <v>0</v>
      </c>
      <c r="I168" s="61">
        <f>'VE-CA-3'!I21</f>
        <v>0</v>
      </c>
    </row>
    <row r="169" spans="3:9" ht="12">
      <c r="C169" s="60"/>
      <c r="D169" s="60"/>
      <c r="E169" s="60"/>
      <c r="F169" s="60"/>
      <c r="G169" s="60"/>
      <c r="H169" s="60"/>
      <c r="I169" s="60"/>
    </row>
    <row r="170" spans="1:9" ht="12">
      <c r="A170" t="s">
        <v>50</v>
      </c>
      <c r="B170" s="12" t="s">
        <v>232</v>
      </c>
      <c r="C170" s="60">
        <f>SUM(C166:C168)</f>
        <v>0</v>
      </c>
      <c r="D170" s="60">
        <f aca="true" t="shared" si="21" ref="D170:I170">SUM(D166:D168)</f>
        <v>0</v>
      </c>
      <c r="E170" s="60">
        <f t="shared" si="21"/>
        <v>0</v>
      </c>
      <c r="F170" s="60">
        <f t="shared" si="21"/>
        <v>0</v>
      </c>
      <c r="G170" s="60">
        <f t="shared" si="21"/>
        <v>0</v>
      </c>
      <c r="H170" s="60">
        <f t="shared" si="21"/>
        <v>0</v>
      </c>
      <c r="I170" s="60">
        <f t="shared" si="21"/>
        <v>0</v>
      </c>
    </row>
    <row r="171" spans="3:9" ht="12">
      <c r="C171" s="60"/>
      <c r="D171" s="60"/>
      <c r="E171" s="60"/>
      <c r="F171" s="60"/>
      <c r="G171" s="60"/>
      <c r="H171" s="60"/>
      <c r="I171" s="60"/>
    </row>
    <row r="172" spans="1:11" ht="12">
      <c r="A172" s="33" t="s">
        <v>52</v>
      </c>
      <c r="B172" s="14" t="s">
        <v>233</v>
      </c>
      <c r="C172" s="61">
        <f>C164+C170</f>
        <v>0</v>
      </c>
      <c r="D172" s="61">
        <f aca="true" t="shared" si="22" ref="D172:I172">D164+D170</f>
        <v>0</v>
      </c>
      <c r="E172" s="61">
        <f t="shared" si="22"/>
        <v>0</v>
      </c>
      <c r="F172" s="61">
        <f t="shared" si="22"/>
        <v>0</v>
      </c>
      <c r="G172" s="61">
        <f t="shared" si="22"/>
        <v>0</v>
      </c>
      <c r="H172" s="61">
        <f t="shared" si="22"/>
        <v>0</v>
      </c>
      <c r="I172" s="61">
        <f t="shared" si="22"/>
        <v>0</v>
      </c>
      <c r="K172" t="s">
        <v>203</v>
      </c>
    </row>
    <row r="173" spans="3:9" ht="12">
      <c r="C173" s="60"/>
      <c r="D173" s="60"/>
      <c r="E173" s="60"/>
      <c r="F173" s="60"/>
      <c r="G173" s="60"/>
      <c r="H173" s="60"/>
      <c r="I173" s="60"/>
    </row>
    <row r="174" spans="1:9" ht="12">
      <c r="A174" t="s">
        <v>54</v>
      </c>
      <c r="B174" t="s">
        <v>93</v>
      </c>
      <c r="C174" s="68">
        <f>'VE-CA-6'!G8</f>
        <v>0</v>
      </c>
      <c r="D174" s="68">
        <f>'VE-CA-6'!G10</f>
        <v>0</v>
      </c>
      <c r="E174" s="68">
        <f>'VE-CA-6'!G12</f>
        <v>0</v>
      </c>
      <c r="F174" s="68">
        <f>'VE-CA-6'!G14</f>
        <v>0</v>
      </c>
      <c r="G174" s="68">
        <f>'VE-CA-6'!G16</f>
        <v>0</v>
      </c>
      <c r="H174" s="68">
        <f>'VE-CA-6'!G18</f>
        <v>0</v>
      </c>
      <c r="I174" s="68">
        <f>SUM(C174:H174)</f>
        <v>0</v>
      </c>
    </row>
    <row r="175" spans="3:9" ht="12">
      <c r="C175" s="60"/>
      <c r="D175" s="60"/>
      <c r="E175" s="60"/>
      <c r="F175" s="60"/>
      <c r="G175" s="60"/>
      <c r="H175" s="60"/>
      <c r="I175" s="60"/>
    </row>
    <row r="176" spans="1:9" ht="12">
      <c r="A176" t="s">
        <v>56</v>
      </c>
      <c r="B176" s="12" t="s">
        <v>234</v>
      </c>
      <c r="C176" s="60" t="e">
        <f>C172/C174</f>
        <v>#DIV/0!</v>
      </c>
      <c r="D176" s="60" t="e">
        <f aca="true" t="shared" si="23" ref="D176:I176">D172/D174</f>
        <v>#DIV/0!</v>
      </c>
      <c r="E176" s="60" t="e">
        <f t="shared" si="23"/>
        <v>#DIV/0!</v>
      </c>
      <c r="F176" s="60" t="e">
        <f t="shared" si="23"/>
        <v>#DIV/0!</v>
      </c>
      <c r="G176" s="60" t="e">
        <f t="shared" si="23"/>
        <v>#DIV/0!</v>
      </c>
      <c r="H176" s="60" t="e">
        <f t="shared" si="23"/>
        <v>#DIV/0!</v>
      </c>
      <c r="I176" s="60" t="e">
        <f t="shared" si="23"/>
        <v>#DIV/0!</v>
      </c>
    </row>
    <row r="177" spans="3:9" ht="12">
      <c r="C177" s="60"/>
      <c r="D177" s="60"/>
      <c r="E177" s="60"/>
      <c r="F177" s="60"/>
      <c r="G177" s="60"/>
      <c r="H177" s="60"/>
      <c r="I177" s="60"/>
    </row>
    <row r="178" spans="3:9" ht="12">
      <c r="C178" s="60"/>
      <c r="D178" s="60"/>
      <c r="E178" s="60"/>
      <c r="F178" s="60"/>
      <c r="G178" s="60"/>
      <c r="H178" s="60"/>
      <c r="I178" s="60"/>
    </row>
    <row r="179" spans="3:9" ht="12">
      <c r="C179" s="60"/>
      <c r="D179" s="60"/>
      <c r="E179" s="60"/>
      <c r="F179" s="60"/>
      <c r="G179" s="60"/>
      <c r="H179" s="60"/>
      <c r="I179" s="60"/>
    </row>
    <row r="180" spans="3:9" ht="12">
      <c r="C180" s="60"/>
      <c r="D180" s="60"/>
      <c r="E180" s="60"/>
      <c r="F180" s="60"/>
      <c r="G180" s="60"/>
      <c r="H180" s="60"/>
      <c r="I180" s="60"/>
    </row>
    <row r="181" spans="1:9" ht="12">
      <c r="A181" t="s">
        <v>83</v>
      </c>
      <c r="C181" s="60"/>
      <c r="D181" s="60"/>
      <c r="E181" s="60"/>
      <c r="F181" s="60"/>
      <c r="G181" s="60"/>
      <c r="H181" s="60"/>
      <c r="I181" s="60"/>
    </row>
    <row r="182" spans="1:9" ht="12">
      <c r="A182" t="s">
        <v>22</v>
      </c>
      <c r="C182" s="60"/>
      <c r="D182" s="62" t="s">
        <v>23</v>
      </c>
      <c r="E182" s="41" t="str">
        <f>'VE-CA-1'!$G$3</f>
        <v>WTCS</v>
      </c>
      <c r="F182" s="60"/>
      <c r="G182" s="60"/>
      <c r="H182" s="60"/>
      <c r="I182" s="60"/>
    </row>
    <row r="183" spans="2:9" ht="12">
      <c r="B183" s="10" t="s">
        <v>24</v>
      </c>
      <c r="C183" s="61" t="str">
        <f>'VE-CA-1'!$C$4</f>
        <v>2020-2021</v>
      </c>
      <c r="D183" s="60"/>
      <c r="E183" s="60"/>
      <c r="F183" s="60"/>
      <c r="G183" s="60"/>
      <c r="H183" s="62" t="s">
        <v>26</v>
      </c>
      <c r="I183" s="101">
        <f>'VE-CA-1'!$J$4</f>
        <v>44027</v>
      </c>
    </row>
    <row r="184" spans="1:9" ht="12">
      <c r="A184" s="33"/>
      <c r="B184" s="33"/>
      <c r="C184" s="61"/>
      <c r="D184" s="61"/>
      <c r="E184" s="61"/>
      <c r="F184" s="61"/>
      <c r="G184" s="61"/>
      <c r="H184" s="61"/>
      <c r="I184" s="38" t="s">
        <v>202</v>
      </c>
    </row>
    <row r="185" spans="3:9" ht="12">
      <c r="C185" s="11" t="s">
        <v>167</v>
      </c>
      <c r="D185" s="11" t="s">
        <v>84</v>
      </c>
      <c r="E185" s="11" t="s">
        <v>78</v>
      </c>
      <c r="F185" s="11" t="s">
        <v>85</v>
      </c>
      <c r="G185" s="11" t="s">
        <v>169</v>
      </c>
      <c r="H185" s="11" t="s">
        <v>86</v>
      </c>
      <c r="I185" s="60"/>
    </row>
    <row r="186" spans="1:9" ht="12">
      <c r="A186" s="36" t="s">
        <v>33</v>
      </c>
      <c r="B186" s="36" t="s">
        <v>34</v>
      </c>
      <c r="C186" s="36" t="s">
        <v>168</v>
      </c>
      <c r="D186" s="36" t="s">
        <v>87</v>
      </c>
      <c r="E186" s="36" t="s">
        <v>134</v>
      </c>
      <c r="F186" s="36" t="s">
        <v>88</v>
      </c>
      <c r="G186" s="36" t="s">
        <v>89</v>
      </c>
      <c r="H186" s="36" t="s">
        <v>90</v>
      </c>
      <c r="I186" s="64" t="s">
        <v>178</v>
      </c>
    </row>
    <row r="187" spans="3:9" ht="12">
      <c r="C187" s="60"/>
      <c r="D187" s="60"/>
      <c r="E187" s="60"/>
      <c r="F187" s="60"/>
      <c r="G187" s="60"/>
      <c r="H187" s="60"/>
      <c r="I187" s="60"/>
    </row>
    <row r="188" spans="1:9" ht="12">
      <c r="A188" t="s">
        <v>42</v>
      </c>
      <c r="B188" t="s">
        <v>43</v>
      </c>
      <c r="C188" s="60">
        <f>IF($I$188=0,0,(ROUND('VE-CA-6'!H9*$I$188,0)))</f>
        <v>0</v>
      </c>
      <c r="D188" s="60">
        <f>IF($I$188=0,0,(ROUND('VE-CA-6'!H11*$I$188,0)))</f>
        <v>0</v>
      </c>
      <c r="E188" s="60">
        <f>ROUND(I188-C188-D188-F188-G188-H188,0)</f>
        <v>0</v>
      </c>
      <c r="F188" s="60">
        <f>IF($I$188=0,0,(ROUND('VE-CA-6'!H15*$I$188,0)))</f>
        <v>0</v>
      </c>
      <c r="G188" s="60">
        <f>IF($I$188=0,0,(ROUND('VE-CA-6'!H17*$I$188,0)))</f>
        <v>0</v>
      </c>
      <c r="H188" s="60">
        <f>IF($I$188=0,0,(ROUND('VE-CA-6'!H19*$I$188,0)))</f>
        <v>0</v>
      </c>
      <c r="I188" s="60">
        <f>'VE-CA-3'!J13</f>
        <v>0</v>
      </c>
    </row>
    <row r="189" spans="3:9" ht="12">
      <c r="C189" s="60"/>
      <c r="D189" s="60"/>
      <c r="E189" s="60"/>
      <c r="F189" s="60"/>
      <c r="G189" s="60"/>
      <c r="H189" s="60"/>
      <c r="I189" s="60"/>
    </row>
    <row r="190" spans="1:9" ht="12">
      <c r="A190" t="s">
        <v>44</v>
      </c>
      <c r="B190" t="s">
        <v>91</v>
      </c>
      <c r="C190" s="60">
        <f>IF($I$190=0,0,(ROUND('VE-CA-6'!H9*$I$190,0)))</f>
        <v>0</v>
      </c>
      <c r="D190" s="60">
        <f>IF($I$190=0,0,(ROUND('VE-CA-6'!H11*$I$190,0)))</f>
        <v>0</v>
      </c>
      <c r="E190" s="60">
        <f>ROUND(I190-C190-D190-F190-G190-H190,0)</f>
        <v>0</v>
      </c>
      <c r="F190" s="60">
        <f>IF($I$190=0,0,(ROUND('VE-CA-6'!H15*$I$190,0)))</f>
        <v>0</v>
      </c>
      <c r="G190" s="60">
        <f>IF($I$190=0,0,(ROUND('VE-CA-6'!H17*$I$190,0)))</f>
        <v>0</v>
      </c>
      <c r="H190" s="60">
        <f>IF($I$190=0,0,(ROUND('VE-CA-6'!H19*$I$190,0)))</f>
        <v>0</v>
      </c>
      <c r="I190" s="60">
        <f>'VE-CA-3'!J15</f>
        <v>0</v>
      </c>
    </row>
    <row r="191" spans="3:9" ht="12">
      <c r="C191" s="60"/>
      <c r="D191" s="60"/>
      <c r="E191" s="60"/>
      <c r="F191" s="60"/>
      <c r="G191" s="60"/>
      <c r="H191" s="60"/>
      <c r="I191" s="60"/>
    </row>
    <row r="192" spans="1:9" ht="12">
      <c r="A192" t="s">
        <v>46</v>
      </c>
      <c r="B192" s="33" t="s">
        <v>47</v>
      </c>
      <c r="C192" s="61">
        <f>IF($I$192=0,0,(ROUND('VE-CA-6'!H9*$I$192,0)))</f>
        <v>0</v>
      </c>
      <c r="D192" s="61">
        <f>IF($I$192=0,0,(ROUND('VE-CA-6'!H11*$I$192,0)))</f>
        <v>0</v>
      </c>
      <c r="E192" s="61">
        <f>ROUND(I192-C192-D192-F192-G192-H192,0)</f>
        <v>0</v>
      </c>
      <c r="F192" s="61">
        <f>IF($I$192=0,0,(ROUND('VE-CA-6'!H15*$I$192,0)))</f>
        <v>0</v>
      </c>
      <c r="G192" s="61">
        <f>IF($I$192=0,0,(ROUND('VE-CA-6'!H17*$I$192,0)))</f>
        <v>0</v>
      </c>
      <c r="H192" s="61">
        <f>IF($I$192=0,0,(ROUND('VE-CA-6'!H19*$I$192,0)))</f>
        <v>0</v>
      </c>
      <c r="I192" s="61">
        <f>'VE-CA-3'!J17</f>
        <v>0</v>
      </c>
    </row>
    <row r="193" spans="3:9" ht="12">
      <c r="C193" s="60"/>
      <c r="D193" s="60"/>
      <c r="E193" s="60"/>
      <c r="F193" s="60"/>
      <c r="G193" s="60"/>
      <c r="H193" s="60"/>
      <c r="I193" s="60"/>
    </row>
    <row r="194" spans="1:9" ht="12">
      <c r="A194" t="s">
        <v>69</v>
      </c>
      <c r="B194" s="12" t="s">
        <v>231</v>
      </c>
      <c r="C194" s="60">
        <f>SUM(C188:C192)</f>
        <v>0</v>
      </c>
      <c r="D194" s="60">
        <f aca="true" t="shared" si="24" ref="D194:I194">SUM(D188:D192)</f>
        <v>0</v>
      </c>
      <c r="E194" s="60">
        <f t="shared" si="24"/>
        <v>0</v>
      </c>
      <c r="F194" s="60">
        <f t="shared" si="24"/>
        <v>0</v>
      </c>
      <c r="G194" s="60">
        <f>SUM(G188:G192)</f>
        <v>0</v>
      </c>
      <c r="H194" s="60">
        <f t="shared" si="24"/>
        <v>0</v>
      </c>
      <c r="I194" s="60">
        <f t="shared" si="24"/>
        <v>0</v>
      </c>
    </row>
    <row r="195" spans="3:9" ht="12">
      <c r="C195" s="60"/>
      <c r="D195" s="60"/>
      <c r="E195" s="60"/>
      <c r="F195" s="60"/>
      <c r="G195" s="60"/>
      <c r="H195" s="60"/>
      <c r="I195" s="60"/>
    </row>
    <row r="196" spans="1:9" ht="12">
      <c r="A196" t="s">
        <v>71</v>
      </c>
      <c r="B196" t="s">
        <v>92</v>
      </c>
      <c r="C196" s="60">
        <f>IF($I$196=0,0,(ROUND('VE-CA-6'!H9*$I$196,0)))</f>
        <v>0</v>
      </c>
      <c r="D196" s="60">
        <f>IF($I$196=0,0,(ROUND('VE-CA-6'!H11*$I$196,0)))</f>
        <v>0</v>
      </c>
      <c r="E196" s="60">
        <f>ROUND(I196-C196-D196-F196-G196-H196,0)</f>
        <v>0</v>
      </c>
      <c r="F196" s="60">
        <f>IF($I$196=0,0,(ROUND('VE-CA-6'!H15*$I$196,0)))</f>
        <v>0</v>
      </c>
      <c r="G196" s="60">
        <f>IF($I$196=0,0,(ROUND('VE-CA-6'!H17*$I$196,0)))</f>
        <v>0</v>
      </c>
      <c r="H196" s="60">
        <f>IF($I$196=0,0,(ROUND('VE-CA-6'!H19*$I$196,0)))</f>
        <v>0</v>
      </c>
      <c r="I196" s="60">
        <f>'VE-CA-3'!J19</f>
        <v>0</v>
      </c>
    </row>
    <row r="197" spans="3:9" ht="12">
      <c r="C197" s="60"/>
      <c r="D197" s="60"/>
      <c r="E197" s="60"/>
      <c r="F197" s="60"/>
      <c r="G197" s="60"/>
      <c r="H197" s="60"/>
      <c r="I197" s="60"/>
    </row>
    <row r="198" spans="1:9" ht="12">
      <c r="A198" t="s">
        <v>48</v>
      </c>
      <c r="B198" s="33" t="s">
        <v>51</v>
      </c>
      <c r="C198" s="61">
        <f>IF($I$198=0,0,(ROUND('VE-CA-6'!H9*$I$198,0)))</f>
        <v>0</v>
      </c>
      <c r="D198" s="61">
        <f>IF($I$198=0,0,(ROUND('VE-CA-6'!H11*$I$198,0)))</f>
        <v>0</v>
      </c>
      <c r="E198" s="61">
        <f>ROUND(I198-C198-D198-F198-G198-H198,0)</f>
        <v>0</v>
      </c>
      <c r="F198" s="61">
        <f>IF($I$198=0,0,(ROUND('VE-CA-6'!H15*$I$198,0)))</f>
        <v>0</v>
      </c>
      <c r="G198" s="61">
        <f>IF($I$198=0,0,(ROUND('VE-CA-6'!H17*$I$198,0)))</f>
        <v>0</v>
      </c>
      <c r="H198" s="61">
        <f>IF($I$198=0,0,(ROUND('VE-CA-6'!H19*$I$198,0)))</f>
        <v>0</v>
      </c>
      <c r="I198" s="61">
        <f>'VE-CA-3'!J21</f>
        <v>0</v>
      </c>
    </row>
    <row r="199" spans="3:9" ht="12">
      <c r="C199" s="60"/>
      <c r="D199" s="60"/>
      <c r="E199" s="60"/>
      <c r="F199" s="60"/>
      <c r="G199" s="60"/>
      <c r="H199" s="60"/>
      <c r="I199" s="60"/>
    </row>
    <row r="200" spans="1:9" ht="12">
      <c r="A200" t="s">
        <v>50</v>
      </c>
      <c r="B200" s="12" t="s">
        <v>232</v>
      </c>
      <c r="C200" s="60">
        <f>SUM(C196:C198)</f>
        <v>0</v>
      </c>
      <c r="D200" s="60">
        <f aca="true" t="shared" si="25" ref="D200:I200">SUM(D196:D198)</f>
        <v>0</v>
      </c>
      <c r="E200" s="60">
        <f t="shared" si="25"/>
        <v>0</v>
      </c>
      <c r="F200" s="60">
        <f t="shared" si="25"/>
        <v>0</v>
      </c>
      <c r="G200" s="60">
        <f t="shared" si="25"/>
        <v>0</v>
      </c>
      <c r="H200" s="60">
        <f t="shared" si="25"/>
        <v>0</v>
      </c>
      <c r="I200" s="60">
        <f t="shared" si="25"/>
        <v>0</v>
      </c>
    </row>
    <row r="201" spans="3:9" ht="12">
      <c r="C201" s="60"/>
      <c r="D201" s="60"/>
      <c r="E201" s="60"/>
      <c r="F201" s="60"/>
      <c r="G201" s="60"/>
      <c r="H201" s="60"/>
      <c r="I201" s="60"/>
    </row>
    <row r="202" spans="1:11" ht="12">
      <c r="A202" s="33" t="s">
        <v>52</v>
      </c>
      <c r="B202" s="14" t="s">
        <v>233</v>
      </c>
      <c r="C202" s="61">
        <f>C194+C200</f>
        <v>0</v>
      </c>
      <c r="D202" s="61">
        <f aca="true" t="shared" si="26" ref="D202:I202">D194+D200</f>
        <v>0</v>
      </c>
      <c r="E202" s="61">
        <f t="shared" si="26"/>
        <v>0</v>
      </c>
      <c r="F202" s="61">
        <f t="shared" si="26"/>
        <v>0</v>
      </c>
      <c r="G202" s="61">
        <f t="shared" si="26"/>
        <v>0</v>
      </c>
      <c r="H202" s="61">
        <f t="shared" si="26"/>
        <v>0</v>
      </c>
      <c r="I202" s="61">
        <f t="shared" si="26"/>
        <v>0</v>
      </c>
      <c r="K202" t="s">
        <v>203</v>
      </c>
    </row>
    <row r="203" spans="3:9" ht="12">
      <c r="C203" s="60"/>
      <c r="D203" s="60"/>
      <c r="E203" s="60"/>
      <c r="F203" s="60"/>
      <c r="G203" s="60"/>
      <c r="H203" s="60"/>
      <c r="I203" s="60"/>
    </row>
    <row r="204" spans="1:9" ht="12">
      <c r="A204" t="s">
        <v>54</v>
      </c>
      <c r="B204" t="s">
        <v>93</v>
      </c>
      <c r="C204" s="68">
        <f>'VE-CA-6'!H8</f>
        <v>0</v>
      </c>
      <c r="D204" s="68">
        <f>'VE-CA-6'!H10</f>
        <v>0</v>
      </c>
      <c r="E204" s="68">
        <f>'VE-CA-6'!H12</f>
        <v>0</v>
      </c>
      <c r="F204" s="68">
        <f>'VE-CA-6'!H14</f>
        <v>0</v>
      </c>
      <c r="G204" s="68">
        <f>'VE-CA-6'!H16</f>
        <v>0</v>
      </c>
      <c r="H204" s="68">
        <f>'VE-CA-6'!H18</f>
        <v>0</v>
      </c>
      <c r="I204" s="68">
        <f>SUM(C204:H204)</f>
        <v>0</v>
      </c>
    </row>
    <row r="205" spans="3:9" ht="12">
      <c r="C205" s="60"/>
      <c r="D205" s="60"/>
      <c r="E205" s="60"/>
      <c r="F205" s="60"/>
      <c r="G205" s="60"/>
      <c r="H205" s="60"/>
      <c r="I205" s="60"/>
    </row>
    <row r="206" spans="1:9" ht="12">
      <c r="A206" t="s">
        <v>56</v>
      </c>
      <c r="B206" s="12" t="s">
        <v>234</v>
      </c>
      <c r="C206" s="60" t="e">
        <f aca="true" t="shared" si="27" ref="C206:I206">C202/C204</f>
        <v>#DIV/0!</v>
      </c>
      <c r="D206" s="60" t="e">
        <f t="shared" si="27"/>
        <v>#DIV/0!</v>
      </c>
      <c r="E206" s="60" t="e">
        <f t="shared" si="27"/>
        <v>#DIV/0!</v>
      </c>
      <c r="F206" s="60" t="e">
        <f t="shared" si="27"/>
        <v>#DIV/0!</v>
      </c>
      <c r="G206" s="60" t="e">
        <f t="shared" si="27"/>
        <v>#DIV/0!</v>
      </c>
      <c r="H206" s="60" t="e">
        <f t="shared" si="27"/>
        <v>#DIV/0!</v>
      </c>
      <c r="I206" s="60" t="e">
        <f t="shared" si="27"/>
        <v>#DIV/0!</v>
      </c>
    </row>
    <row r="207" spans="3:9" ht="12">
      <c r="C207" s="60"/>
      <c r="D207" s="60"/>
      <c r="E207" s="60"/>
      <c r="F207" s="60"/>
      <c r="G207" s="60"/>
      <c r="H207" s="60"/>
      <c r="I207" s="60"/>
    </row>
    <row r="208" spans="3:9" ht="12">
      <c r="C208" s="60"/>
      <c r="D208" s="60"/>
      <c r="E208" s="60"/>
      <c r="F208" s="60"/>
      <c r="G208" s="60"/>
      <c r="H208" s="60"/>
      <c r="I208" s="60"/>
    </row>
    <row r="209" spans="3:9" ht="12">
      <c r="C209" s="60"/>
      <c r="D209" s="60"/>
      <c r="E209" s="60"/>
      <c r="F209" s="60"/>
      <c r="G209" s="60"/>
      <c r="H209" s="60"/>
      <c r="I209" s="60"/>
    </row>
    <row r="210" spans="3:9" ht="12">
      <c r="C210" s="60"/>
      <c r="D210" s="60"/>
      <c r="E210" s="60"/>
      <c r="F210" s="60"/>
      <c r="G210" s="60"/>
      <c r="H210" s="60"/>
      <c r="I210" s="60"/>
    </row>
    <row r="211" spans="1:9" ht="12">
      <c r="A211" t="s">
        <v>83</v>
      </c>
      <c r="C211" s="60"/>
      <c r="D211" s="60"/>
      <c r="E211" s="60"/>
      <c r="F211" s="60"/>
      <c r="G211" s="60"/>
      <c r="H211" s="60"/>
      <c r="I211" s="60"/>
    </row>
    <row r="212" spans="1:9" ht="12">
      <c r="A212" t="s">
        <v>22</v>
      </c>
      <c r="C212" s="60"/>
      <c r="D212" s="62" t="s">
        <v>23</v>
      </c>
      <c r="E212" s="41" t="str">
        <f>'VE-CA-1'!$G$3</f>
        <v>WTCS</v>
      </c>
      <c r="F212" s="60"/>
      <c r="G212" s="60"/>
      <c r="H212" s="60"/>
      <c r="I212" s="60"/>
    </row>
    <row r="213" spans="2:9" ht="12">
      <c r="B213" s="10" t="s">
        <v>24</v>
      </c>
      <c r="C213" s="61" t="str">
        <f>'VE-CA-1'!$C$4</f>
        <v>2020-2021</v>
      </c>
      <c r="D213" s="60"/>
      <c r="E213" s="60"/>
      <c r="F213" s="60"/>
      <c r="G213" s="60"/>
      <c r="H213" s="62" t="s">
        <v>26</v>
      </c>
      <c r="I213" s="101">
        <f>'VE-CA-1'!$J$4</f>
        <v>44027</v>
      </c>
    </row>
    <row r="214" spans="1:9" ht="12">
      <c r="A214" s="33"/>
      <c r="B214" s="33"/>
      <c r="C214" s="61"/>
      <c r="D214" s="61"/>
      <c r="E214" s="61"/>
      <c r="F214" s="61"/>
      <c r="G214" s="61"/>
      <c r="H214" s="61"/>
      <c r="I214" s="38" t="s">
        <v>202</v>
      </c>
    </row>
    <row r="215" spans="3:9" ht="12">
      <c r="C215" s="11" t="s">
        <v>167</v>
      </c>
      <c r="D215" s="11" t="s">
        <v>84</v>
      </c>
      <c r="E215" s="11" t="s">
        <v>78</v>
      </c>
      <c r="F215" s="11" t="s">
        <v>85</v>
      </c>
      <c r="G215" s="11" t="s">
        <v>169</v>
      </c>
      <c r="H215" s="11" t="s">
        <v>86</v>
      </c>
      <c r="I215" s="60"/>
    </row>
    <row r="216" spans="1:9" ht="12">
      <c r="A216" s="36" t="s">
        <v>33</v>
      </c>
      <c r="B216" s="36" t="s">
        <v>34</v>
      </c>
      <c r="C216" s="36" t="s">
        <v>168</v>
      </c>
      <c r="D216" s="36" t="s">
        <v>87</v>
      </c>
      <c r="E216" s="36" t="s">
        <v>134</v>
      </c>
      <c r="F216" s="36" t="s">
        <v>88</v>
      </c>
      <c r="G216" s="36" t="s">
        <v>89</v>
      </c>
      <c r="H216" s="36" t="s">
        <v>90</v>
      </c>
      <c r="I216" s="64" t="s">
        <v>179</v>
      </c>
    </row>
    <row r="217" spans="3:9" ht="12">
      <c r="C217" s="60"/>
      <c r="D217" s="60"/>
      <c r="E217" s="60"/>
      <c r="F217" s="60"/>
      <c r="G217" s="60"/>
      <c r="H217" s="60"/>
      <c r="I217" s="60"/>
    </row>
    <row r="218" spans="1:9" ht="12">
      <c r="A218" t="s">
        <v>42</v>
      </c>
      <c r="B218" t="s">
        <v>43</v>
      </c>
      <c r="C218" s="60">
        <f>ROUND('VE-CA-6'!I9*$I$218,0)</f>
        <v>0</v>
      </c>
      <c r="D218" s="60">
        <f>ROUND('VE-CA-6'!I11*$I$218,0)</f>
        <v>0</v>
      </c>
      <c r="E218" s="60">
        <f>ROUND(I218-C218-D218-F218-G218-H218,0)</f>
        <v>0</v>
      </c>
      <c r="F218" s="60">
        <f>ROUND('VE-CA-6'!I15*$I$218,0)</f>
        <v>0</v>
      </c>
      <c r="G218" s="60">
        <f>ROUND('VE-CA-6'!I17*$I$218,0)</f>
        <v>0</v>
      </c>
      <c r="H218" s="60">
        <f>ROUND('VE-CA-6'!I19*$I$218,0)</f>
        <v>0</v>
      </c>
      <c r="I218" s="60">
        <f>'VE-CA-3'!K13</f>
        <v>0</v>
      </c>
    </row>
    <row r="219" spans="3:9" ht="12">
      <c r="C219" s="60"/>
      <c r="D219" s="60"/>
      <c r="E219" s="60"/>
      <c r="F219" s="60"/>
      <c r="G219" s="60"/>
      <c r="H219" s="60"/>
      <c r="I219" s="60"/>
    </row>
    <row r="220" spans="1:9" ht="12">
      <c r="A220" t="s">
        <v>44</v>
      </c>
      <c r="B220" t="s">
        <v>91</v>
      </c>
      <c r="C220" s="60">
        <f>ROUND('VE-CA-6'!I9*$I$220,0)</f>
        <v>0</v>
      </c>
      <c r="D220" s="60">
        <f>ROUND('VE-CA-6'!I11*$I$220,0)</f>
        <v>0</v>
      </c>
      <c r="E220" s="60">
        <f>ROUND(I220-C220-D220-F220-G220-H220,0)</f>
        <v>0</v>
      </c>
      <c r="F220" s="60">
        <f>ROUND('VE-CA-6'!I15*$I$220,0)</f>
        <v>0</v>
      </c>
      <c r="G220" s="60">
        <f>ROUND('VE-CA-6'!I17*$I$220,0)</f>
        <v>0</v>
      </c>
      <c r="H220" s="60">
        <f>ROUND('VE-CA-6'!I19*$I$220,0)</f>
        <v>0</v>
      </c>
      <c r="I220" s="60">
        <f>'VE-CA-3'!K15</f>
        <v>0</v>
      </c>
    </row>
    <row r="221" spans="3:9" ht="12">
      <c r="C221" s="60"/>
      <c r="D221" s="60"/>
      <c r="E221" s="60"/>
      <c r="F221" s="60"/>
      <c r="G221" s="60"/>
      <c r="H221" s="60"/>
      <c r="I221" s="60"/>
    </row>
    <row r="222" spans="1:9" ht="12">
      <c r="A222" t="s">
        <v>46</v>
      </c>
      <c r="B222" s="33" t="s">
        <v>47</v>
      </c>
      <c r="C222" s="61">
        <f>ROUND('VE-CA-6'!I9*$I$222,0)</f>
        <v>0</v>
      </c>
      <c r="D222" s="61">
        <f>ROUND('VE-CA-6'!I11*$I$222,0)</f>
        <v>0</v>
      </c>
      <c r="E222" s="61">
        <f>ROUND(I222-C222-D222-F222-G222-H222,0)</f>
        <v>0</v>
      </c>
      <c r="F222" s="61">
        <f>ROUND('VE-CA-6'!I15*$I$222,0)</f>
        <v>0</v>
      </c>
      <c r="G222" s="61">
        <f>ROUND('VE-CA-6'!I17*$I$222,0)</f>
        <v>0</v>
      </c>
      <c r="H222" s="61">
        <f>ROUND('VE-CA-6'!I19*$I$192,0)</f>
        <v>0</v>
      </c>
      <c r="I222" s="61">
        <f>'VE-CA-3'!K17</f>
        <v>0</v>
      </c>
    </row>
    <row r="223" spans="3:9" ht="12">
      <c r="C223" s="60"/>
      <c r="D223" s="60"/>
      <c r="E223" s="60"/>
      <c r="F223" s="60"/>
      <c r="G223" s="60"/>
      <c r="H223" s="60"/>
      <c r="I223" s="60"/>
    </row>
    <row r="224" spans="1:9" ht="12">
      <c r="A224" t="s">
        <v>69</v>
      </c>
      <c r="B224" s="12" t="s">
        <v>231</v>
      </c>
      <c r="C224" s="60">
        <f aca="true" t="shared" si="28" ref="C224:I224">SUM(C218:C222)</f>
        <v>0</v>
      </c>
      <c r="D224" s="60">
        <f t="shared" si="28"/>
        <v>0</v>
      </c>
      <c r="E224" s="60">
        <f t="shared" si="28"/>
        <v>0</v>
      </c>
      <c r="F224" s="60">
        <f t="shared" si="28"/>
        <v>0</v>
      </c>
      <c r="G224" s="60">
        <f t="shared" si="28"/>
        <v>0</v>
      </c>
      <c r="H224" s="60">
        <f t="shared" si="28"/>
        <v>0</v>
      </c>
      <c r="I224" s="60">
        <f t="shared" si="28"/>
        <v>0</v>
      </c>
    </row>
    <row r="225" spans="3:9" ht="12">
      <c r="C225" s="60"/>
      <c r="D225" s="60"/>
      <c r="E225" s="60"/>
      <c r="F225" s="60"/>
      <c r="G225" s="60"/>
      <c r="H225" s="60"/>
      <c r="I225" s="60"/>
    </row>
    <row r="226" spans="1:9" ht="12">
      <c r="A226" t="s">
        <v>71</v>
      </c>
      <c r="B226" t="s">
        <v>92</v>
      </c>
      <c r="C226" s="60">
        <f>ROUND('VE-CA-6'!I9*$I$226,0)</f>
        <v>0</v>
      </c>
      <c r="D226" s="60">
        <f>ROUND('VE-CA-6'!I11*$I$226,0)</f>
        <v>0</v>
      </c>
      <c r="E226" s="60">
        <f>ROUND(I226-C226-D226-F226-G226-H226,0)</f>
        <v>0</v>
      </c>
      <c r="F226" s="60">
        <f>ROUND('VE-CA-6'!I15*$I$226,0)</f>
        <v>0</v>
      </c>
      <c r="G226" s="60">
        <f>ROUND('VE-CA-6'!I17*$I$226,0)</f>
        <v>0</v>
      </c>
      <c r="H226" s="60">
        <f>ROUND('VE-CA-6'!I19*$I$226,0)</f>
        <v>0</v>
      </c>
      <c r="I226" s="60">
        <f>'VE-CA-3'!K19</f>
        <v>0</v>
      </c>
    </row>
    <row r="227" spans="3:9" ht="12">
      <c r="C227" s="60"/>
      <c r="D227" s="60"/>
      <c r="E227" s="60"/>
      <c r="F227" s="60"/>
      <c r="G227" s="60"/>
      <c r="H227" s="60"/>
      <c r="I227" s="60"/>
    </row>
    <row r="228" spans="1:9" ht="12">
      <c r="A228" t="s">
        <v>48</v>
      </c>
      <c r="B228" s="33" t="s">
        <v>51</v>
      </c>
      <c r="C228" s="61">
        <f>ROUND('VE-CA-6'!I9*$I$228,0)</f>
        <v>0</v>
      </c>
      <c r="D228" s="61">
        <f>ROUND('VE-CA-6'!I11*$I$228,0)</f>
        <v>0</v>
      </c>
      <c r="E228" s="61">
        <f>ROUND(I228-C228-D228-F228-G228-H228,0)</f>
        <v>0</v>
      </c>
      <c r="F228" s="61">
        <f>ROUND('VE-CA-6'!I15*$I$228,0)</f>
        <v>0</v>
      </c>
      <c r="G228" s="61">
        <f>ROUND('VE-CA-6'!I17*$I$228,0)</f>
        <v>0</v>
      </c>
      <c r="H228" s="61">
        <f>ROUND('VE-CA-6'!I19*$I$228,0)</f>
        <v>0</v>
      </c>
      <c r="I228" s="61">
        <f>'VE-CA-3'!K21</f>
        <v>0</v>
      </c>
    </row>
    <row r="229" spans="3:9" ht="12">
      <c r="C229" s="60"/>
      <c r="D229" s="60"/>
      <c r="E229" s="60"/>
      <c r="F229" s="60"/>
      <c r="G229" s="60"/>
      <c r="H229" s="60"/>
      <c r="I229" s="60"/>
    </row>
    <row r="230" spans="1:9" ht="12">
      <c r="A230" t="s">
        <v>50</v>
      </c>
      <c r="B230" s="12" t="s">
        <v>232</v>
      </c>
      <c r="C230" s="60">
        <f aca="true" t="shared" si="29" ref="C230:I230">SUM(C226:C228)</f>
        <v>0</v>
      </c>
      <c r="D230" s="60">
        <f t="shared" si="29"/>
        <v>0</v>
      </c>
      <c r="E230" s="60">
        <f t="shared" si="29"/>
        <v>0</v>
      </c>
      <c r="F230" s="60">
        <f t="shared" si="29"/>
        <v>0</v>
      </c>
      <c r="G230" s="60">
        <f>SUM(G226:G228)</f>
        <v>0</v>
      </c>
      <c r="H230" s="60">
        <f t="shared" si="29"/>
        <v>0</v>
      </c>
      <c r="I230" s="60">
        <f t="shared" si="29"/>
        <v>0</v>
      </c>
    </row>
    <row r="231" spans="3:9" ht="12">
      <c r="C231" s="60"/>
      <c r="D231" s="60"/>
      <c r="E231" s="60"/>
      <c r="F231" s="60"/>
      <c r="G231" s="60"/>
      <c r="H231" s="60"/>
      <c r="I231" s="60"/>
    </row>
    <row r="232" spans="1:11" ht="12">
      <c r="A232" s="33" t="s">
        <v>52</v>
      </c>
      <c r="B232" s="14" t="s">
        <v>233</v>
      </c>
      <c r="C232" s="61">
        <f aca="true" t="shared" si="30" ref="C232:I232">C224+C230</f>
        <v>0</v>
      </c>
      <c r="D232" s="61">
        <f t="shared" si="30"/>
        <v>0</v>
      </c>
      <c r="E232" s="61">
        <f t="shared" si="30"/>
        <v>0</v>
      </c>
      <c r="F232" s="61">
        <f t="shared" si="30"/>
        <v>0</v>
      </c>
      <c r="G232" s="61">
        <f t="shared" si="30"/>
        <v>0</v>
      </c>
      <c r="H232" s="61">
        <f t="shared" si="30"/>
        <v>0</v>
      </c>
      <c r="I232" s="61">
        <f t="shared" si="30"/>
        <v>0</v>
      </c>
      <c r="K232" t="s">
        <v>203</v>
      </c>
    </row>
    <row r="233" spans="3:9" ht="12">
      <c r="C233" s="60"/>
      <c r="D233" s="60"/>
      <c r="E233" s="60"/>
      <c r="F233" s="60"/>
      <c r="G233" s="60"/>
      <c r="H233" s="60"/>
      <c r="I233" s="60"/>
    </row>
    <row r="234" spans="1:9" ht="12">
      <c r="A234" t="s">
        <v>54</v>
      </c>
      <c r="B234" t="s">
        <v>93</v>
      </c>
      <c r="C234" s="68">
        <f>'VE-CA-6'!I8</f>
        <v>0</v>
      </c>
      <c r="D234" s="68">
        <f>'VE-CA-6'!I10</f>
        <v>0</v>
      </c>
      <c r="E234" s="68">
        <f>'VE-CA-6'!I12</f>
        <v>0</v>
      </c>
      <c r="F234" s="68">
        <f>'VE-CA-6'!I14</f>
        <v>0</v>
      </c>
      <c r="G234" s="68">
        <f>'VE-CA-6'!I16</f>
        <v>0</v>
      </c>
      <c r="H234" s="68">
        <f>'VE-CA-6'!I18</f>
        <v>0</v>
      </c>
      <c r="I234" s="68">
        <f>SUM(C234:H234)</f>
        <v>0</v>
      </c>
    </row>
    <row r="235" spans="3:9" ht="12">
      <c r="C235" s="60"/>
      <c r="D235" s="60"/>
      <c r="E235" s="60"/>
      <c r="F235" s="60"/>
      <c r="G235" s="60"/>
      <c r="H235" s="60"/>
      <c r="I235" s="60"/>
    </row>
    <row r="236" spans="1:9" ht="12">
      <c r="A236" t="s">
        <v>56</v>
      </c>
      <c r="B236" s="12" t="s">
        <v>234</v>
      </c>
      <c r="C236" s="60" t="e">
        <f aca="true" t="shared" si="31" ref="C236:I236">C232/C234</f>
        <v>#DIV/0!</v>
      </c>
      <c r="D236" s="60" t="e">
        <f t="shared" si="31"/>
        <v>#DIV/0!</v>
      </c>
      <c r="E236" s="60" t="e">
        <f t="shared" si="31"/>
        <v>#DIV/0!</v>
      </c>
      <c r="F236" s="60" t="e">
        <f t="shared" si="31"/>
        <v>#DIV/0!</v>
      </c>
      <c r="G236" s="60" t="e">
        <f t="shared" si="31"/>
        <v>#DIV/0!</v>
      </c>
      <c r="H236" s="60" t="e">
        <f t="shared" si="31"/>
        <v>#DIV/0!</v>
      </c>
      <c r="I236" s="60" t="e">
        <f t="shared" si="31"/>
        <v>#DIV/0!</v>
      </c>
    </row>
    <row r="237" spans="3:9" ht="12">
      <c r="C237" s="60"/>
      <c r="D237" s="60"/>
      <c r="E237" s="60"/>
      <c r="F237" s="60"/>
      <c r="G237" s="60"/>
      <c r="H237" s="60"/>
      <c r="I237" s="60"/>
    </row>
    <row r="238" spans="3:9" ht="12">
      <c r="C238" s="60"/>
      <c r="D238" s="60"/>
      <c r="E238" s="60"/>
      <c r="F238" s="60"/>
      <c r="G238" s="60"/>
      <c r="H238" s="60"/>
      <c r="I238" s="60"/>
    </row>
    <row r="239" spans="3:9" ht="12">
      <c r="C239" s="60"/>
      <c r="D239" s="60"/>
      <c r="E239" s="60"/>
      <c r="F239" s="60"/>
      <c r="G239" s="60"/>
      <c r="H239" s="60"/>
      <c r="I239" s="60"/>
    </row>
    <row r="240" spans="3:9" ht="12">
      <c r="C240" s="60"/>
      <c r="D240" s="60"/>
      <c r="E240" s="60"/>
      <c r="F240" s="60"/>
      <c r="G240" s="60"/>
      <c r="H240" s="60"/>
      <c r="I240" s="60"/>
    </row>
    <row r="241" spans="1:9" ht="12">
      <c r="A241" t="s">
        <v>83</v>
      </c>
      <c r="C241" s="60"/>
      <c r="D241" s="60"/>
      <c r="E241" s="60"/>
      <c r="F241" s="60"/>
      <c r="G241" s="60"/>
      <c r="H241" s="60"/>
      <c r="I241" s="60"/>
    </row>
    <row r="242" spans="1:9" ht="12">
      <c r="A242" t="s">
        <v>22</v>
      </c>
      <c r="C242" s="60"/>
      <c r="D242" s="62" t="s">
        <v>23</v>
      </c>
      <c r="E242" s="41" t="str">
        <f>'VE-CA-1'!$G$3</f>
        <v>WTCS</v>
      </c>
      <c r="F242" s="60"/>
      <c r="G242" s="60"/>
      <c r="H242" s="60"/>
      <c r="I242" s="60"/>
    </row>
    <row r="243" spans="2:9" ht="12">
      <c r="B243" s="10" t="s">
        <v>24</v>
      </c>
      <c r="C243" s="61" t="str">
        <f>'VE-CA-1'!$C$4</f>
        <v>2020-2021</v>
      </c>
      <c r="D243" s="60"/>
      <c r="E243" s="60"/>
      <c r="F243" s="60"/>
      <c r="G243" s="60"/>
      <c r="H243" s="62" t="s">
        <v>26</v>
      </c>
      <c r="I243" s="101">
        <f>'VE-CA-1'!$J$4</f>
        <v>44027</v>
      </c>
    </row>
    <row r="244" spans="1:9" ht="12">
      <c r="A244" s="33"/>
      <c r="B244" s="33"/>
      <c r="C244" s="61"/>
      <c r="D244" s="61"/>
      <c r="E244" s="61"/>
      <c r="F244" s="61"/>
      <c r="G244" s="61"/>
      <c r="H244" s="61"/>
      <c r="I244" s="38" t="s">
        <v>202</v>
      </c>
    </row>
    <row r="245" spans="3:9" ht="12">
      <c r="C245" s="11" t="s">
        <v>167</v>
      </c>
      <c r="D245" s="11" t="s">
        <v>84</v>
      </c>
      <c r="E245" s="11" t="s">
        <v>78</v>
      </c>
      <c r="F245" s="11" t="s">
        <v>85</v>
      </c>
      <c r="G245" s="11" t="s">
        <v>169</v>
      </c>
      <c r="H245" s="11" t="s">
        <v>86</v>
      </c>
      <c r="I245" s="63"/>
    </row>
    <row r="246" spans="1:9" ht="12">
      <c r="A246" s="36" t="s">
        <v>33</v>
      </c>
      <c r="B246" s="36" t="s">
        <v>34</v>
      </c>
      <c r="C246" s="36" t="s">
        <v>168</v>
      </c>
      <c r="D246" s="36" t="s">
        <v>87</v>
      </c>
      <c r="E246" s="36" t="s">
        <v>134</v>
      </c>
      <c r="F246" s="36" t="s">
        <v>88</v>
      </c>
      <c r="G246" s="36" t="s">
        <v>89</v>
      </c>
      <c r="H246" s="36" t="s">
        <v>90</v>
      </c>
      <c r="I246" s="64" t="s">
        <v>180</v>
      </c>
    </row>
    <row r="247" spans="3:9" ht="12">
      <c r="C247" s="60"/>
      <c r="D247" s="60"/>
      <c r="E247" s="60"/>
      <c r="F247" s="60"/>
      <c r="G247" s="60"/>
      <c r="H247" s="60"/>
      <c r="I247" s="60"/>
    </row>
    <row r="248" spans="1:9" ht="12">
      <c r="A248" t="s">
        <v>42</v>
      </c>
      <c r="B248" t="s">
        <v>43</v>
      </c>
      <c r="C248" s="60">
        <f>ROUND('VE-CA-6'!J9*$I$248,0)</f>
        <v>0</v>
      </c>
      <c r="D248" s="60">
        <f>ROUND('VE-CA-6'!J11*$I$248,0)</f>
        <v>0</v>
      </c>
      <c r="E248" s="60">
        <f>ROUND(I248-C248-D248-F248-G248-H248,0)</f>
        <v>0</v>
      </c>
      <c r="F248" s="60">
        <f>ROUND('VE-CA-6'!J15*$I$248,0)</f>
        <v>0</v>
      </c>
      <c r="G248" s="60">
        <f>ROUND('VE-CA-6'!J17*$I$248,0)</f>
        <v>0</v>
      </c>
      <c r="H248" s="60">
        <f>ROUND('VE-CA-6'!J19*$I$248,0)</f>
        <v>0</v>
      </c>
      <c r="I248" s="60">
        <f>'VE-CA-3'!L13</f>
        <v>0</v>
      </c>
    </row>
    <row r="249" spans="3:9" ht="12">
      <c r="C249" s="60"/>
      <c r="D249" s="60"/>
      <c r="E249" s="60"/>
      <c r="F249" s="60"/>
      <c r="G249" s="60"/>
      <c r="H249" s="60"/>
      <c r="I249" s="60"/>
    </row>
    <row r="250" spans="1:9" ht="12">
      <c r="A250" t="s">
        <v>44</v>
      </c>
      <c r="B250" t="s">
        <v>91</v>
      </c>
      <c r="C250" s="60">
        <f>ROUND('VE-CA-6'!J9*$I$250,0)</f>
        <v>0</v>
      </c>
      <c r="D250" s="60">
        <f>ROUND('VE-CA-6'!J11*$I$250,0)</f>
        <v>0</v>
      </c>
      <c r="E250" s="60">
        <f>ROUND(I250-C250-D250-F250-G250-H250,0)</f>
        <v>0</v>
      </c>
      <c r="F250" s="60">
        <f>ROUND('VE-CA-6'!J15*$I$250,0)</f>
        <v>0</v>
      </c>
      <c r="G250" s="60">
        <f>ROUND('VE-CA-6'!J17*$I$250,0)</f>
        <v>0</v>
      </c>
      <c r="H250" s="60">
        <f>ROUND('VE-CA-6'!J19*$I$250,0)</f>
        <v>0</v>
      </c>
      <c r="I250" s="60">
        <f>'VE-CA-3'!L15</f>
        <v>0</v>
      </c>
    </row>
    <row r="251" spans="3:9" ht="12">
      <c r="C251" s="60"/>
      <c r="D251" s="60"/>
      <c r="E251" s="60"/>
      <c r="F251" s="60"/>
      <c r="G251" s="60"/>
      <c r="H251" s="60"/>
      <c r="I251" s="60"/>
    </row>
    <row r="252" spans="1:9" ht="12">
      <c r="A252" t="s">
        <v>46</v>
      </c>
      <c r="B252" s="33" t="s">
        <v>47</v>
      </c>
      <c r="C252" s="61">
        <f>ROUND('VE-CA-6'!J9*$I$252,0)</f>
        <v>0</v>
      </c>
      <c r="D252" s="61">
        <f>ROUND('VE-CA-6'!J11*$I$252,0)</f>
        <v>0</v>
      </c>
      <c r="E252" s="61">
        <f>ROUND(I252-C252-D252-F252-G252-H252,0)</f>
        <v>0</v>
      </c>
      <c r="F252" s="61">
        <f>ROUND('VE-CA-6'!J15*$I$252,0)</f>
        <v>0</v>
      </c>
      <c r="G252" s="61">
        <f>ROUND('VE-CA-6'!J17*$I$252,0)</f>
        <v>0</v>
      </c>
      <c r="H252" s="61">
        <f>ROUND('VE-CA-6'!J19*$I$252,0)</f>
        <v>0</v>
      </c>
      <c r="I252" s="61">
        <f>'VE-CA-3'!L17</f>
        <v>0</v>
      </c>
    </row>
    <row r="253" spans="3:9" ht="12">
      <c r="C253" s="60"/>
      <c r="D253" s="60"/>
      <c r="E253" s="60"/>
      <c r="F253" s="60"/>
      <c r="G253" s="60"/>
      <c r="H253" s="60"/>
      <c r="I253" s="60"/>
    </row>
    <row r="254" spans="1:9" ht="12">
      <c r="A254" t="s">
        <v>69</v>
      </c>
      <c r="B254" s="12" t="s">
        <v>231</v>
      </c>
      <c r="C254" s="60">
        <f aca="true" t="shared" si="32" ref="C254:H254">SUM(C248:C252)</f>
        <v>0</v>
      </c>
      <c r="D254" s="60">
        <f t="shared" si="32"/>
        <v>0</v>
      </c>
      <c r="E254" s="60">
        <f t="shared" si="32"/>
        <v>0</v>
      </c>
      <c r="F254" s="60">
        <f t="shared" si="32"/>
        <v>0</v>
      </c>
      <c r="G254" s="60">
        <f t="shared" si="32"/>
        <v>0</v>
      </c>
      <c r="H254" s="60">
        <f t="shared" si="32"/>
        <v>0</v>
      </c>
      <c r="I254" s="60">
        <f>SUM(I248:I252)</f>
        <v>0</v>
      </c>
    </row>
    <row r="255" spans="3:9" ht="12">
      <c r="C255" s="60"/>
      <c r="D255" s="60"/>
      <c r="E255" s="60"/>
      <c r="F255" s="60"/>
      <c r="G255" s="60"/>
      <c r="H255" s="60"/>
      <c r="I255" s="60"/>
    </row>
    <row r="256" spans="1:9" ht="12">
      <c r="A256" t="s">
        <v>71</v>
      </c>
      <c r="B256" t="s">
        <v>92</v>
      </c>
      <c r="C256" s="60">
        <f>ROUND('VE-CA-6'!J9*$I$256,0)</f>
        <v>0</v>
      </c>
      <c r="D256" s="60">
        <f>ROUND('VE-CA-6'!J11*$I$256,0)</f>
        <v>0</v>
      </c>
      <c r="E256" s="60">
        <f>ROUND(I256-C256-D256-F256-G256-H256,0)</f>
        <v>0</v>
      </c>
      <c r="F256" s="60">
        <f>ROUND('VE-CA-6'!J15*$I$256,0)</f>
        <v>0</v>
      </c>
      <c r="G256" s="60">
        <f>ROUND('VE-CA-6'!J17*$I$256,0)</f>
        <v>0</v>
      </c>
      <c r="H256" s="60">
        <f>ROUND('VE-CA-6'!J19*$I$256,0)</f>
        <v>0</v>
      </c>
      <c r="I256" s="60">
        <f>'VE-CA-3'!L19</f>
        <v>0</v>
      </c>
    </row>
    <row r="257" spans="3:9" ht="12">
      <c r="C257" s="60"/>
      <c r="D257" s="60"/>
      <c r="E257" s="60"/>
      <c r="F257" s="60"/>
      <c r="G257" s="60"/>
      <c r="H257" s="60"/>
      <c r="I257" s="60"/>
    </row>
    <row r="258" spans="1:9" ht="12">
      <c r="A258" t="s">
        <v>48</v>
      </c>
      <c r="B258" s="33" t="s">
        <v>51</v>
      </c>
      <c r="C258" s="61">
        <f>ROUND('VE-CA-6'!J9*$I$258,0)</f>
        <v>0</v>
      </c>
      <c r="D258" s="61">
        <f>ROUND('VE-CA-6'!J11*$I$258,0)</f>
        <v>0</v>
      </c>
      <c r="E258" s="61">
        <f>ROUND(I258-C258-D258-F258-G258-H258,0)</f>
        <v>0</v>
      </c>
      <c r="F258" s="61">
        <f>ROUND('VE-CA-6'!J15*$I$258,0)</f>
        <v>0</v>
      </c>
      <c r="G258" s="61">
        <f>ROUND('VE-CA-6'!J17*$I$258,0)</f>
        <v>0</v>
      </c>
      <c r="H258" s="61">
        <f>ROUND('VE-CA-6'!J19*$I$258,0)</f>
        <v>0</v>
      </c>
      <c r="I258" s="61">
        <f>'VE-CA-3'!L21</f>
        <v>0</v>
      </c>
    </row>
    <row r="259" spans="3:9" ht="12">
      <c r="C259" s="60"/>
      <c r="D259" s="60"/>
      <c r="E259" s="60"/>
      <c r="F259" s="60"/>
      <c r="G259" s="60"/>
      <c r="H259" s="60"/>
      <c r="I259" s="60"/>
    </row>
    <row r="260" spans="1:9" ht="12">
      <c r="A260" t="s">
        <v>50</v>
      </c>
      <c r="B260" s="12" t="s">
        <v>232</v>
      </c>
      <c r="C260" s="60">
        <f aca="true" t="shared" si="33" ref="C260:I260">SUM(C256:C258)</f>
        <v>0</v>
      </c>
      <c r="D260" s="60">
        <f t="shared" si="33"/>
        <v>0</v>
      </c>
      <c r="E260" s="60">
        <f t="shared" si="33"/>
        <v>0</v>
      </c>
      <c r="F260" s="60">
        <f t="shared" si="33"/>
        <v>0</v>
      </c>
      <c r="G260" s="60">
        <f t="shared" si="33"/>
        <v>0</v>
      </c>
      <c r="H260" s="60">
        <f t="shared" si="33"/>
        <v>0</v>
      </c>
      <c r="I260" s="60">
        <f t="shared" si="33"/>
        <v>0</v>
      </c>
    </row>
    <row r="261" spans="3:9" ht="12">
      <c r="C261" s="60"/>
      <c r="D261" s="60"/>
      <c r="E261" s="60"/>
      <c r="F261" s="60"/>
      <c r="G261" s="60"/>
      <c r="H261" s="60"/>
      <c r="I261" s="60"/>
    </row>
    <row r="262" spans="1:11" ht="12">
      <c r="A262" s="33" t="s">
        <v>52</v>
      </c>
      <c r="B262" s="14" t="s">
        <v>233</v>
      </c>
      <c r="C262" s="61">
        <f aca="true" t="shared" si="34" ref="C262:I262">C254+C260</f>
        <v>0</v>
      </c>
      <c r="D262" s="61">
        <f t="shared" si="34"/>
        <v>0</v>
      </c>
      <c r="E262" s="61">
        <f t="shared" si="34"/>
        <v>0</v>
      </c>
      <c r="F262" s="61">
        <f t="shared" si="34"/>
        <v>0</v>
      </c>
      <c r="G262" s="61">
        <f t="shared" si="34"/>
        <v>0</v>
      </c>
      <c r="H262" s="61">
        <f t="shared" si="34"/>
        <v>0</v>
      </c>
      <c r="I262" s="61">
        <f t="shared" si="34"/>
        <v>0</v>
      </c>
      <c r="K262" t="s">
        <v>203</v>
      </c>
    </row>
    <row r="263" spans="3:9" ht="12">
      <c r="C263" s="60"/>
      <c r="D263" s="60"/>
      <c r="E263" s="60"/>
      <c r="F263" s="60"/>
      <c r="G263" s="60"/>
      <c r="H263" s="60"/>
      <c r="I263" s="60"/>
    </row>
    <row r="264" spans="1:9" ht="12">
      <c r="A264" t="s">
        <v>54</v>
      </c>
      <c r="B264" t="s">
        <v>93</v>
      </c>
      <c r="C264" s="68">
        <f>'VE-CA-6'!J8</f>
        <v>0</v>
      </c>
      <c r="D264" s="68">
        <f>'VE-CA-6'!J10</f>
        <v>0</v>
      </c>
      <c r="E264" s="68">
        <f>'VE-CA-6'!J12</f>
        <v>0</v>
      </c>
      <c r="F264" s="68">
        <f>'VE-CA-6'!J14</f>
        <v>0</v>
      </c>
      <c r="G264" s="68">
        <f>'VE-CA-6'!J16</f>
        <v>0</v>
      </c>
      <c r="H264" s="68">
        <f>'VE-CA-6'!J18</f>
        <v>0</v>
      </c>
      <c r="I264" s="68">
        <f>SUM(C264:H264)</f>
        <v>0</v>
      </c>
    </row>
    <row r="265" spans="3:9" ht="12">
      <c r="C265" s="60"/>
      <c r="D265" s="60"/>
      <c r="E265" s="60"/>
      <c r="F265" s="60"/>
      <c r="G265" s="60"/>
      <c r="H265" s="60"/>
      <c r="I265" s="60"/>
    </row>
    <row r="266" spans="1:9" ht="12">
      <c r="A266" t="s">
        <v>56</v>
      </c>
      <c r="B266" s="12" t="s">
        <v>234</v>
      </c>
      <c r="C266" s="60" t="e">
        <f aca="true" t="shared" si="35" ref="C266:I266">C262/C264</f>
        <v>#DIV/0!</v>
      </c>
      <c r="D266" s="60" t="e">
        <f t="shared" si="35"/>
        <v>#DIV/0!</v>
      </c>
      <c r="E266" s="60" t="e">
        <f t="shared" si="35"/>
        <v>#DIV/0!</v>
      </c>
      <c r="F266" s="60" t="e">
        <f t="shared" si="35"/>
        <v>#DIV/0!</v>
      </c>
      <c r="G266" s="60" t="e">
        <f t="shared" si="35"/>
        <v>#DIV/0!</v>
      </c>
      <c r="H266" s="60" t="e">
        <f t="shared" si="35"/>
        <v>#DIV/0!</v>
      </c>
      <c r="I266" s="60" t="e">
        <f t="shared" si="35"/>
        <v>#DIV/0!</v>
      </c>
    </row>
    <row r="267" spans="3:9" ht="12">
      <c r="C267" s="60"/>
      <c r="D267" s="60"/>
      <c r="E267" s="60"/>
      <c r="F267" s="60"/>
      <c r="G267" s="60"/>
      <c r="H267" s="60"/>
      <c r="I267" s="60"/>
    </row>
    <row r="271" spans="1:9" ht="12">
      <c r="A271" t="s">
        <v>83</v>
      </c>
      <c r="C271" s="60"/>
      <c r="D271" s="60"/>
      <c r="E271" s="60"/>
      <c r="F271" s="60"/>
      <c r="G271" s="60"/>
      <c r="H271" s="60"/>
      <c r="I271" s="60"/>
    </row>
    <row r="272" spans="1:9" ht="12">
      <c r="A272" t="s">
        <v>22</v>
      </c>
      <c r="C272" s="60"/>
      <c r="D272" s="62" t="s">
        <v>23</v>
      </c>
      <c r="E272" s="41" t="str">
        <f>'VE-CA-1'!$G$3</f>
        <v>WTCS</v>
      </c>
      <c r="F272" s="60"/>
      <c r="G272" s="60"/>
      <c r="H272" s="60"/>
      <c r="I272" s="60"/>
    </row>
    <row r="273" spans="2:9" ht="12">
      <c r="B273" s="10" t="s">
        <v>24</v>
      </c>
      <c r="C273" s="61" t="str">
        <f>'VE-CA-1'!$C$4</f>
        <v>2020-2021</v>
      </c>
      <c r="D273" s="60"/>
      <c r="E273" s="60"/>
      <c r="F273" s="60"/>
      <c r="G273" s="60"/>
      <c r="H273" s="62" t="s">
        <v>26</v>
      </c>
      <c r="I273" s="101">
        <f>'VE-CA-1'!$J$4</f>
        <v>44027</v>
      </c>
    </row>
    <row r="274" spans="1:9" ht="12">
      <c r="A274" s="33"/>
      <c r="B274" s="33"/>
      <c r="C274" s="61"/>
      <c r="D274" s="61"/>
      <c r="E274" s="61"/>
      <c r="F274" s="61"/>
      <c r="G274" s="61"/>
      <c r="H274" s="61"/>
      <c r="I274" s="38" t="s">
        <v>202</v>
      </c>
    </row>
    <row r="275" spans="3:9" ht="12">
      <c r="C275" s="11" t="s">
        <v>167</v>
      </c>
      <c r="D275" s="11" t="s">
        <v>84</v>
      </c>
      <c r="E275" s="11" t="s">
        <v>78</v>
      </c>
      <c r="F275" s="11" t="s">
        <v>85</v>
      </c>
      <c r="G275" s="11" t="s">
        <v>169</v>
      </c>
      <c r="H275" s="11" t="s">
        <v>86</v>
      </c>
      <c r="I275" s="63"/>
    </row>
    <row r="276" spans="1:9" ht="12">
      <c r="A276" s="36" t="s">
        <v>33</v>
      </c>
      <c r="B276" s="36" t="s">
        <v>34</v>
      </c>
      <c r="C276" s="36" t="s">
        <v>168</v>
      </c>
      <c r="D276" s="36" t="s">
        <v>87</v>
      </c>
      <c r="E276" s="36" t="s">
        <v>134</v>
      </c>
      <c r="F276" s="36" t="s">
        <v>88</v>
      </c>
      <c r="G276" s="36" t="s">
        <v>89</v>
      </c>
      <c r="H276" s="36" t="s">
        <v>90</v>
      </c>
      <c r="I276" s="64" t="s">
        <v>181</v>
      </c>
    </row>
    <row r="277" spans="3:9" ht="12">
      <c r="C277" s="60"/>
      <c r="D277" s="60"/>
      <c r="E277" s="60"/>
      <c r="F277" s="60"/>
      <c r="G277" s="60"/>
      <c r="H277" s="60"/>
      <c r="I277" s="60"/>
    </row>
    <row r="278" spans="1:9" ht="12">
      <c r="A278" t="s">
        <v>42</v>
      </c>
      <c r="B278" t="s">
        <v>43</v>
      </c>
      <c r="C278" s="60">
        <f>ROUND('VE-CA-6'!K9*$I$278,0)</f>
        <v>0</v>
      </c>
      <c r="D278" s="60">
        <f>ROUND('VE-CA-6'!K11*$I$278,0)</f>
        <v>0</v>
      </c>
      <c r="E278" s="60">
        <f>ROUND(I278-C278-D278-F278-G278-H278,0)</f>
        <v>0</v>
      </c>
      <c r="F278" s="60">
        <f>ROUND('VE-CA-6'!K15*$I$278,0)</f>
        <v>0</v>
      </c>
      <c r="G278" s="60">
        <f>ROUND('VE-CA-6'!K17*$I$278,0)</f>
        <v>0</v>
      </c>
      <c r="H278" s="60">
        <f>ROUND('VE-CA-6'!K19*$I$278,0)</f>
        <v>0</v>
      </c>
      <c r="I278" s="60">
        <f>'VE-CA-3'!M13</f>
        <v>0</v>
      </c>
    </row>
    <row r="279" spans="3:9" ht="12">
      <c r="C279" s="60"/>
      <c r="D279" s="60"/>
      <c r="E279" s="60"/>
      <c r="F279" s="60"/>
      <c r="G279" s="60"/>
      <c r="H279" s="60"/>
      <c r="I279" s="60"/>
    </row>
    <row r="280" spans="1:9" ht="12">
      <c r="A280" t="s">
        <v>44</v>
      </c>
      <c r="B280" t="s">
        <v>91</v>
      </c>
      <c r="C280" s="60">
        <f>ROUND('VE-CA-6'!K9*$I$280,0)</f>
        <v>0</v>
      </c>
      <c r="D280" s="60">
        <f>ROUND('VE-CA-6'!K11*$I$280,0)</f>
        <v>0</v>
      </c>
      <c r="E280" s="60">
        <f>ROUND(I280-C280-D280-F280-G280-H280,0)</f>
        <v>0</v>
      </c>
      <c r="F280" s="60">
        <f>ROUND('VE-CA-6'!K15*$I$280,0)</f>
        <v>0</v>
      </c>
      <c r="G280" s="60">
        <f>ROUND('VE-CA-6'!K17*$I$280,0)</f>
        <v>0</v>
      </c>
      <c r="H280" s="60">
        <f>ROUND('VE-CA-6'!K19*$I$280,0)</f>
        <v>0</v>
      </c>
      <c r="I280" s="60">
        <f>'VE-CA-3'!M15</f>
        <v>0</v>
      </c>
    </row>
    <row r="281" spans="3:9" ht="12">
      <c r="C281" s="60"/>
      <c r="D281" s="60"/>
      <c r="E281" s="60"/>
      <c r="F281" s="60"/>
      <c r="G281" s="60"/>
      <c r="H281" s="60"/>
      <c r="I281" s="60"/>
    </row>
    <row r="282" spans="1:9" ht="12">
      <c r="A282" t="s">
        <v>46</v>
      </c>
      <c r="B282" s="33" t="s">
        <v>47</v>
      </c>
      <c r="C282" s="61">
        <f>ROUND('VE-CA-6'!K9*$I$282,0)</f>
        <v>0</v>
      </c>
      <c r="D282" s="61">
        <f>ROUND('VE-CA-6'!K11*$I$282,0)</f>
        <v>0</v>
      </c>
      <c r="E282" s="61">
        <f>ROUND(I282-C282-D282-F282-G282-H282,0)</f>
        <v>0</v>
      </c>
      <c r="F282" s="61">
        <f>ROUND('VE-CA-6'!K15*$I$282,0)</f>
        <v>0</v>
      </c>
      <c r="G282" s="61">
        <f>ROUND('VE-CA-6'!K17*$I$282,0)</f>
        <v>0</v>
      </c>
      <c r="H282" s="61">
        <f>ROUND('VE-CA-6'!K19*$I$282,0)</f>
        <v>0</v>
      </c>
      <c r="I282" s="61">
        <f>'VE-CA-3'!M17</f>
        <v>0</v>
      </c>
    </row>
    <row r="283" spans="3:9" ht="12">
      <c r="C283" s="60"/>
      <c r="D283" s="60"/>
      <c r="E283" s="60"/>
      <c r="F283" s="60"/>
      <c r="G283" s="60"/>
      <c r="H283" s="60"/>
      <c r="I283" s="60"/>
    </row>
    <row r="284" spans="1:9" ht="12">
      <c r="A284" t="s">
        <v>69</v>
      </c>
      <c r="B284" s="12" t="s">
        <v>231</v>
      </c>
      <c r="C284" s="60">
        <f aca="true" t="shared" si="36" ref="C284:H284">SUM(C278:C282)</f>
        <v>0</v>
      </c>
      <c r="D284" s="60">
        <f t="shared" si="36"/>
        <v>0</v>
      </c>
      <c r="E284" s="60">
        <f t="shared" si="36"/>
        <v>0</v>
      </c>
      <c r="F284" s="60">
        <f t="shared" si="36"/>
        <v>0</v>
      </c>
      <c r="G284" s="60">
        <f t="shared" si="36"/>
        <v>0</v>
      </c>
      <c r="H284" s="60">
        <f t="shared" si="36"/>
        <v>0</v>
      </c>
      <c r="I284" s="60">
        <f>SUM(I278:I282)</f>
        <v>0</v>
      </c>
    </row>
    <row r="285" spans="3:9" ht="12">
      <c r="C285" s="60"/>
      <c r="D285" s="60"/>
      <c r="E285" s="60"/>
      <c r="F285" s="60"/>
      <c r="G285" s="60"/>
      <c r="H285" s="60"/>
      <c r="I285" s="60"/>
    </row>
    <row r="286" spans="1:9" ht="12">
      <c r="A286" t="s">
        <v>71</v>
      </c>
      <c r="B286" t="s">
        <v>92</v>
      </c>
      <c r="C286" s="60">
        <f>ROUND('VE-CA-6'!K9*$I$286,0)</f>
        <v>0</v>
      </c>
      <c r="D286" s="60">
        <f>ROUND('VE-CA-6'!K11*$I$286,0)</f>
        <v>0</v>
      </c>
      <c r="E286" s="60">
        <f>ROUND(I286-C286-D286-F286-G286-H286,0)</f>
        <v>0</v>
      </c>
      <c r="F286" s="60">
        <f>ROUND('VE-CA-6'!K15*$I$286,0)</f>
        <v>0</v>
      </c>
      <c r="G286" s="60">
        <f>ROUND('VE-CA-6'!K17*$I$286,0)</f>
        <v>0</v>
      </c>
      <c r="H286" s="60">
        <f>ROUND('VE-CA-6'!K19*$I$286,0)</f>
        <v>0</v>
      </c>
      <c r="I286" s="60">
        <f>'VE-CA-3'!M19</f>
        <v>0</v>
      </c>
    </row>
    <row r="287" spans="3:9" ht="12">
      <c r="C287" s="60"/>
      <c r="D287" s="60"/>
      <c r="E287" s="60"/>
      <c r="F287" s="60"/>
      <c r="G287" s="60"/>
      <c r="H287" s="60"/>
      <c r="I287" s="60"/>
    </row>
    <row r="288" spans="1:9" ht="12">
      <c r="A288" t="s">
        <v>48</v>
      </c>
      <c r="B288" s="33" t="s">
        <v>51</v>
      </c>
      <c r="C288" s="61">
        <f>ROUND('VE-CA-6'!K9*$I$288,0)</f>
        <v>0</v>
      </c>
      <c r="D288" s="61">
        <f>ROUND('VE-CA-6'!K11*$I$288,0)</f>
        <v>0</v>
      </c>
      <c r="E288" s="61">
        <f>ROUND(I288-C288-D288-F288-G288-H288,0)</f>
        <v>0</v>
      </c>
      <c r="F288" s="61">
        <f>ROUND('VE-CA-6'!K15*$I$288,0)</f>
        <v>0</v>
      </c>
      <c r="G288" s="61">
        <f>ROUND('VE-CA-6'!K17*$I$288,0)</f>
        <v>0</v>
      </c>
      <c r="H288" s="61">
        <f>ROUND('VE-CA-6'!K19*$I$288,0)</f>
        <v>0</v>
      </c>
      <c r="I288" s="61">
        <f>'VE-CA-3'!M21</f>
        <v>0</v>
      </c>
    </row>
    <row r="289" spans="3:9" ht="12">
      <c r="C289" s="60"/>
      <c r="D289" s="60"/>
      <c r="E289" s="60"/>
      <c r="F289" s="60"/>
      <c r="G289" s="60"/>
      <c r="H289" s="60"/>
      <c r="I289" s="60"/>
    </row>
    <row r="290" spans="1:9" ht="12">
      <c r="A290" t="s">
        <v>50</v>
      </c>
      <c r="B290" s="12" t="s">
        <v>232</v>
      </c>
      <c r="C290" s="60">
        <f aca="true" t="shared" si="37" ref="C290:H290">SUM(C286:C288)</f>
        <v>0</v>
      </c>
      <c r="D290" s="60">
        <f t="shared" si="37"/>
        <v>0</v>
      </c>
      <c r="E290" s="60">
        <f t="shared" si="37"/>
        <v>0</v>
      </c>
      <c r="F290" s="60">
        <f t="shared" si="37"/>
        <v>0</v>
      </c>
      <c r="G290" s="60">
        <f t="shared" si="37"/>
        <v>0</v>
      </c>
      <c r="H290" s="60">
        <f t="shared" si="37"/>
        <v>0</v>
      </c>
      <c r="I290" s="60">
        <f>SUM(I286:I288)</f>
        <v>0</v>
      </c>
    </row>
    <row r="291" spans="3:9" ht="12">
      <c r="C291" s="60"/>
      <c r="D291" s="60"/>
      <c r="E291" s="60"/>
      <c r="F291" s="60"/>
      <c r="G291" s="60"/>
      <c r="H291" s="60"/>
      <c r="I291" s="60"/>
    </row>
    <row r="292" spans="1:11" ht="12">
      <c r="A292" s="33" t="s">
        <v>52</v>
      </c>
      <c r="B292" s="14" t="s">
        <v>233</v>
      </c>
      <c r="C292" s="61">
        <f aca="true" t="shared" si="38" ref="C292:H292">C284+C290</f>
        <v>0</v>
      </c>
      <c r="D292" s="61">
        <f t="shared" si="38"/>
        <v>0</v>
      </c>
      <c r="E292" s="61">
        <f t="shared" si="38"/>
        <v>0</v>
      </c>
      <c r="F292" s="61">
        <f t="shared" si="38"/>
        <v>0</v>
      </c>
      <c r="G292" s="61">
        <f t="shared" si="38"/>
        <v>0</v>
      </c>
      <c r="H292" s="61">
        <f t="shared" si="38"/>
        <v>0</v>
      </c>
      <c r="I292" s="61">
        <f>I284+I290</f>
        <v>0</v>
      </c>
      <c r="K292" t="s">
        <v>203</v>
      </c>
    </row>
    <row r="293" spans="3:9" ht="12">
      <c r="C293" s="60"/>
      <c r="D293" s="60"/>
      <c r="E293" s="60"/>
      <c r="F293" s="60"/>
      <c r="G293" s="60"/>
      <c r="H293" s="60"/>
      <c r="I293" s="60"/>
    </row>
    <row r="294" spans="1:9" ht="12">
      <c r="A294" t="s">
        <v>54</v>
      </c>
      <c r="B294" t="s">
        <v>93</v>
      </c>
      <c r="C294" s="68">
        <f>'VE-CA-6'!K8</f>
        <v>0</v>
      </c>
      <c r="D294" s="68">
        <f>'VE-CA-6'!K10</f>
        <v>0</v>
      </c>
      <c r="E294" s="68">
        <f>'VE-CA-6'!K12</f>
        <v>0</v>
      </c>
      <c r="F294" s="68">
        <f>'VE-CA-6'!K14</f>
        <v>0</v>
      </c>
      <c r="G294" s="68">
        <f>'VE-CA-6'!K16</f>
        <v>0</v>
      </c>
      <c r="H294" s="68">
        <f>'VE-CA-6'!K18</f>
        <v>0</v>
      </c>
      <c r="I294" s="68">
        <f>SUM(C294:H294)</f>
        <v>0</v>
      </c>
    </row>
    <row r="295" spans="3:9" ht="12">
      <c r="C295" s="60"/>
      <c r="D295" s="60"/>
      <c r="E295" s="60"/>
      <c r="F295" s="60"/>
      <c r="G295" s="60"/>
      <c r="H295" s="60"/>
      <c r="I295" s="60"/>
    </row>
    <row r="296" spans="1:9" ht="12">
      <c r="A296" t="s">
        <v>56</v>
      </c>
      <c r="B296" s="12" t="s">
        <v>234</v>
      </c>
      <c r="C296" s="60" t="e">
        <f aca="true" t="shared" si="39" ref="C296:H296">C292/C294</f>
        <v>#DIV/0!</v>
      </c>
      <c r="D296" s="60" t="e">
        <f t="shared" si="39"/>
        <v>#DIV/0!</v>
      </c>
      <c r="E296" s="60" t="e">
        <f>E292/E294</f>
        <v>#DIV/0!</v>
      </c>
      <c r="F296" s="60" t="e">
        <f t="shared" si="39"/>
        <v>#DIV/0!</v>
      </c>
      <c r="G296" s="60" t="e">
        <f t="shared" si="39"/>
        <v>#DIV/0!</v>
      </c>
      <c r="H296" s="60" t="e">
        <f t="shared" si="39"/>
        <v>#DIV/0!</v>
      </c>
      <c r="I296" s="60" t="e">
        <f>I292/I294</f>
        <v>#DIV/0!</v>
      </c>
    </row>
    <row r="297" spans="3:9" ht="12">
      <c r="C297" s="60"/>
      <c r="D297" s="60"/>
      <c r="E297" s="60"/>
      <c r="F297" s="60"/>
      <c r="G297" s="60"/>
      <c r="H297" s="60"/>
      <c r="I297" s="60"/>
    </row>
    <row r="301" spans="1:9" ht="12">
      <c r="A301" t="s">
        <v>83</v>
      </c>
      <c r="C301" s="60"/>
      <c r="D301" s="60"/>
      <c r="E301" s="60"/>
      <c r="F301" s="60"/>
      <c r="G301" s="60"/>
      <c r="H301" s="60"/>
      <c r="I301" s="60"/>
    </row>
    <row r="302" spans="1:9" ht="12">
      <c r="A302" t="s">
        <v>22</v>
      </c>
      <c r="C302" s="60"/>
      <c r="D302" s="62" t="s">
        <v>23</v>
      </c>
      <c r="E302" s="41" t="str">
        <f>'VE-CA-1'!$G$3</f>
        <v>WTCS</v>
      </c>
      <c r="F302" s="60"/>
      <c r="G302" s="60"/>
      <c r="H302" s="60"/>
      <c r="I302" s="60"/>
    </row>
    <row r="303" spans="2:9" ht="12">
      <c r="B303" s="10" t="s">
        <v>24</v>
      </c>
      <c r="C303" s="61" t="str">
        <f>'VE-CA-1'!$C$4</f>
        <v>2020-2021</v>
      </c>
      <c r="D303" s="60"/>
      <c r="E303" s="60"/>
      <c r="F303" s="60"/>
      <c r="G303" s="60"/>
      <c r="H303" s="62" t="s">
        <v>26</v>
      </c>
      <c r="I303" s="101">
        <f>'VE-CA-1'!$J$4</f>
        <v>44027</v>
      </c>
    </row>
    <row r="304" spans="1:9" ht="12">
      <c r="A304" s="33"/>
      <c r="B304" s="33"/>
      <c r="C304" s="61"/>
      <c r="D304" s="61"/>
      <c r="E304" s="61"/>
      <c r="F304" s="61"/>
      <c r="G304" s="61"/>
      <c r="H304" s="61"/>
      <c r="I304" s="38" t="s">
        <v>202</v>
      </c>
    </row>
    <row r="305" spans="3:9" ht="12">
      <c r="C305" s="11" t="s">
        <v>167</v>
      </c>
      <c r="D305" s="11" t="s">
        <v>84</v>
      </c>
      <c r="E305" s="11" t="s">
        <v>78</v>
      </c>
      <c r="F305" s="11" t="s">
        <v>85</v>
      </c>
      <c r="G305" s="11" t="s">
        <v>169</v>
      </c>
      <c r="H305" s="11" t="s">
        <v>86</v>
      </c>
      <c r="I305" s="63"/>
    </row>
    <row r="306" spans="1:9" ht="12">
      <c r="A306" s="36" t="s">
        <v>33</v>
      </c>
      <c r="B306" s="36" t="s">
        <v>34</v>
      </c>
      <c r="C306" s="36" t="s">
        <v>168</v>
      </c>
      <c r="D306" s="36" t="s">
        <v>87</v>
      </c>
      <c r="E306" s="36" t="s">
        <v>134</v>
      </c>
      <c r="F306" s="36" t="s">
        <v>88</v>
      </c>
      <c r="G306" s="36" t="s">
        <v>89</v>
      </c>
      <c r="H306" s="36" t="s">
        <v>90</v>
      </c>
      <c r="I306" s="64" t="s">
        <v>182</v>
      </c>
    </row>
    <row r="307" spans="3:9" ht="12">
      <c r="C307" s="60"/>
      <c r="D307" s="60"/>
      <c r="E307" s="60"/>
      <c r="F307" s="60"/>
      <c r="G307" s="60"/>
      <c r="H307" s="60"/>
      <c r="I307" s="60"/>
    </row>
    <row r="308" spans="1:9" ht="12">
      <c r="A308" t="s">
        <v>42</v>
      </c>
      <c r="B308" t="s">
        <v>43</v>
      </c>
      <c r="C308" s="60">
        <f>ROUND('VE-CA-6'!L9*$I$308,0)</f>
        <v>0</v>
      </c>
      <c r="D308" s="60">
        <f>ROUND('VE-CA-6'!L11*$I$308,0)</f>
        <v>0</v>
      </c>
      <c r="E308" s="60">
        <f>ROUND(I308-C308-D308-F308-G308-H308,0)</f>
        <v>0</v>
      </c>
      <c r="F308" s="60">
        <f>ROUND('VE-CA-6'!L15*$I$308,0)</f>
        <v>0</v>
      </c>
      <c r="G308" s="60">
        <f>ROUND('VE-CA-6'!L17*$I$308,0)</f>
        <v>0</v>
      </c>
      <c r="H308" s="60">
        <f>ROUND('VE-CA-6'!L19*$I$308,0)</f>
        <v>0</v>
      </c>
      <c r="I308" s="60">
        <f>'VE-CA-3'!N13</f>
        <v>0</v>
      </c>
    </row>
    <row r="309" spans="3:9" ht="12">
      <c r="C309" s="60"/>
      <c r="D309" s="60"/>
      <c r="E309" s="60"/>
      <c r="F309" s="60"/>
      <c r="G309" s="60"/>
      <c r="H309" s="60"/>
      <c r="I309" s="60"/>
    </row>
    <row r="310" spans="1:9" ht="12">
      <c r="A310" t="s">
        <v>44</v>
      </c>
      <c r="B310" t="s">
        <v>91</v>
      </c>
      <c r="C310" s="60">
        <f>ROUND('VE-CA-6'!L9*$I$310,0)</f>
        <v>0</v>
      </c>
      <c r="D310" s="60">
        <f>ROUND('VE-CA-6'!L11*$I$310,0)</f>
        <v>0</v>
      </c>
      <c r="E310" s="60">
        <f>ROUND(I310-C310-D310-F310-G310-H310,0)</f>
        <v>0</v>
      </c>
      <c r="F310" s="60">
        <f>ROUND('VE-CA-6'!L15*$I$310,0)</f>
        <v>0</v>
      </c>
      <c r="G310" s="60">
        <f>ROUND('VE-CA-6'!L17*$I$310,0)</f>
        <v>0</v>
      </c>
      <c r="H310" s="60">
        <f>ROUND('VE-CA-6'!L19*$I$310,0)</f>
        <v>0</v>
      </c>
      <c r="I310" s="60">
        <f>'VE-CA-3'!N15</f>
        <v>0</v>
      </c>
    </row>
    <row r="311" spans="3:9" ht="12">
      <c r="C311" s="60"/>
      <c r="D311" s="60"/>
      <c r="E311" s="60"/>
      <c r="F311" s="60"/>
      <c r="G311" s="60"/>
      <c r="H311" s="60"/>
      <c r="I311" s="60"/>
    </row>
    <row r="312" spans="1:9" ht="12">
      <c r="A312" t="s">
        <v>46</v>
      </c>
      <c r="B312" s="33" t="s">
        <v>47</v>
      </c>
      <c r="C312" s="61">
        <f>ROUND('VE-CA-6'!L9*$I$312,0)</f>
        <v>0</v>
      </c>
      <c r="D312" s="61">
        <f>ROUND('VE-CA-6'!L11*$I$312,0)</f>
        <v>0</v>
      </c>
      <c r="E312" s="61">
        <f>ROUND(I312-C312-D312-F312-G312-H312,0)</f>
        <v>0</v>
      </c>
      <c r="F312" s="61">
        <f>ROUND('VE-CA-6'!L15*$I$312,0)</f>
        <v>0</v>
      </c>
      <c r="G312" s="61">
        <f>ROUND('VE-CA-6'!L17*$I$312,0)</f>
        <v>0</v>
      </c>
      <c r="H312" s="61">
        <f>ROUND('VE-CA-6'!L19*$I$312,0)</f>
        <v>0</v>
      </c>
      <c r="I312" s="61">
        <f>'VE-CA-3'!N17</f>
        <v>0</v>
      </c>
    </row>
    <row r="313" spans="3:9" ht="12">
      <c r="C313" s="60"/>
      <c r="D313" s="60"/>
      <c r="E313" s="60"/>
      <c r="F313" s="60"/>
      <c r="G313" s="60"/>
      <c r="H313" s="60"/>
      <c r="I313" s="60"/>
    </row>
    <row r="314" spans="1:9" ht="12">
      <c r="A314" t="s">
        <v>69</v>
      </c>
      <c r="B314" s="12" t="s">
        <v>231</v>
      </c>
      <c r="C314" s="60">
        <f aca="true" t="shared" si="40" ref="C314:I314">SUM(C308:C312)</f>
        <v>0</v>
      </c>
      <c r="D314" s="60">
        <f t="shared" si="40"/>
        <v>0</v>
      </c>
      <c r="E314" s="60">
        <f t="shared" si="40"/>
        <v>0</v>
      </c>
      <c r="F314" s="60">
        <f t="shared" si="40"/>
        <v>0</v>
      </c>
      <c r="G314" s="60">
        <f t="shared" si="40"/>
        <v>0</v>
      </c>
      <c r="H314" s="60">
        <f t="shared" si="40"/>
        <v>0</v>
      </c>
      <c r="I314" s="60">
        <f t="shared" si="40"/>
        <v>0</v>
      </c>
    </row>
    <row r="315" spans="3:9" ht="12">
      <c r="C315" s="60"/>
      <c r="D315" s="60"/>
      <c r="E315" s="60"/>
      <c r="F315" s="60"/>
      <c r="G315" s="60"/>
      <c r="H315" s="60"/>
      <c r="I315" s="60"/>
    </row>
    <row r="316" spans="1:9" ht="12">
      <c r="A316" t="s">
        <v>71</v>
      </c>
      <c r="B316" t="s">
        <v>92</v>
      </c>
      <c r="C316" s="60">
        <f>ROUND('VE-CA-6'!L9*$I$316,0)</f>
        <v>0</v>
      </c>
      <c r="D316" s="60">
        <f>ROUND('VE-CA-6'!L11*$I$316,0)</f>
        <v>0</v>
      </c>
      <c r="E316" s="60">
        <f>ROUND(I316-C316-D316-F316-G316-H316,0)</f>
        <v>0</v>
      </c>
      <c r="F316" s="60">
        <f>ROUND('VE-CA-6'!L15*$I$316,0)</f>
        <v>0</v>
      </c>
      <c r="G316" s="60">
        <f>ROUND('VE-CA-6'!L17*$I$316,0)</f>
        <v>0</v>
      </c>
      <c r="H316" s="60">
        <f>ROUND('VE-CA-6'!L19*$I$316,0)</f>
        <v>0</v>
      </c>
      <c r="I316" s="60">
        <f>'VE-CA-3'!N19</f>
        <v>0</v>
      </c>
    </row>
    <row r="317" spans="3:9" ht="12">
      <c r="C317" s="60"/>
      <c r="D317" s="60"/>
      <c r="E317" s="60"/>
      <c r="F317" s="60"/>
      <c r="G317" s="60"/>
      <c r="H317" s="60"/>
      <c r="I317" s="60"/>
    </row>
    <row r="318" spans="1:9" ht="12">
      <c r="A318" t="s">
        <v>48</v>
      </c>
      <c r="B318" s="33" t="s">
        <v>51</v>
      </c>
      <c r="C318" s="61">
        <f>ROUND('VE-CA-6'!L9*$I$318,0)</f>
        <v>0</v>
      </c>
      <c r="D318" s="61">
        <f>ROUND('VE-CA-6'!L11*$I$318,0)</f>
        <v>0</v>
      </c>
      <c r="E318" s="61">
        <f>ROUND(I318-C318-D318-F318-G318-H318,0)</f>
        <v>0</v>
      </c>
      <c r="F318" s="61">
        <f>ROUND('VE-CA-6'!L15*$I$318,0)</f>
        <v>0</v>
      </c>
      <c r="G318" s="61">
        <f>ROUND('VE-CA-6'!L17*$I$318,0)</f>
        <v>0</v>
      </c>
      <c r="H318" s="61">
        <f>ROUND('VE-CA-6'!L19*$I$318,0)</f>
        <v>0</v>
      </c>
      <c r="I318" s="61">
        <f>'VE-CA-3'!N21</f>
        <v>0</v>
      </c>
    </row>
    <row r="319" spans="3:9" ht="12">
      <c r="C319" s="60"/>
      <c r="D319" s="60"/>
      <c r="E319" s="60"/>
      <c r="F319" s="60"/>
      <c r="G319" s="60"/>
      <c r="H319" s="60"/>
      <c r="I319" s="60"/>
    </row>
    <row r="320" spans="1:9" ht="12">
      <c r="A320" t="s">
        <v>50</v>
      </c>
      <c r="B320" s="12" t="s">
        <v>232</v>
      </c>
      <c r="C320" s="60">
        <f aca="true" t="shared" si="41" ref="C320:I320">SUM(C316:C318)</f>
        <v>0</v>
      </c>
      <c r="D320" s="60">
        <f t="shared" si="41"/>
        <v>0</v>
      </c>
      <c r="E320" s="60">
        <f t="shared" si="41"/>
        <v>0</v>
      </c>
      <c r="F320" s="60">
        <f t="shared" si="41"/>
        <v>0</v>
      </c>
      <c r="G320" s="60">
        <f t="shared" si="41"/>
        <v>0</v>
      </c>
      <c r="H320" s="60">
        <f t="shared" si="41"/>
        <v>0</v>
      </c>
      <c r="I320" s="60">
        <f t="shared" si="41"/>
        <v>0</v>
      </c>
    </row>
    <row r="321" spans="3:9" ht="12">
      <c r="C321" s="60"/>
      <c r="D321" s="60"/>
      <c r="E321" s="60"/>
      <c r="F321" s="60"/>
      <c r="G321" s="60"/>
      <c r="H321" s="60"/>
      <c r="I321" s="60"/>
    </row>
    <row r="322" spans="1:11" ht="12">
      <c r="A322" s="33" t="s">
        <v>52</v>
      </c>
      <c r="B322" s="14" t="s">
        <v>233</v>
      </c>
      <c r="C322" s="61">
        <f aca="true" t="shared" si="42" ref="C322:I322">C314+C320</f>
        <v>0</v>
      </c>
      <c r="D322" s="61">
        <f t="shared" si="42"/>
        <v>0</v>
      </c>
      <c r="E322" s="61">
        <f t="shared" si="42"/>
        <v>0</v>
      </c>
      <c r="F322" s="61">
        <f t="shared" si="42"/>
        <v>0</v>
      </c>
      <c r="G322" s="61">
        <f t="shared" si="42"/>
        <v>0</v>
      </c>
      <c r="H322" s="61">
        <f t="shared" si="42"/>
        <v>0</v>
      </c>
      <c r="I322" s="61">
        <f t="shared" si="42"/>
        <v>0</v>
      </c>
      <c r="K322" t="s">
        <v>203</v>
      </c>
    </row>
    <row r="323" spans="3:9" ht="12">
      <c r="C323" s="60"/>
      <c r="D323" s="60"/>
      <c r="E323" s="60"/>
      <c r="F323" s="60"/>
      <c r="G323" s="60"/>
      <c r="H323" s="60"/>
      <c r="I323" s="60"/>
    </row>
    <row r="324" spans="1:9" ht="12">
      <c r="A324" t="s">
        <v>54</v>
      </c>
      <c r="B324" t="s">
        <v>93</v>
      </c>
      <c r="C324" s="68">
        <f>'VE-CA-6'!L8</f>
        <v>0</v>
      </c>
      <c r="D324" s="68">
        <f>'VE-CA-6'!L10</f>
        <v>0</v>
      </c>
      <c r="E324" s="68">
        <f>'VE-CA-6'!L12</f>
        <v>0</v>
      </c>
      <c r="F324" s="68">
        <f>'VE-CA-6'!L14</f>
        <v>0</v>
      </c>
      <c r="G324" s="68">
        <f>'VE-CA-6'!L16</f>
        <v>0</v>
      </c>
      <c r="H324" s="68">
        <f>'VE-CA-6'!L18</f>
        <v>0</v>
      </c>
      <c r="I324" s="68">
        <f>SUM(C324:H324)</f>
        <v>0</v>
      </c>
    </row>
    <row r="325" spans="3:9" ht="12">
      <c r="C325" s="60"/>
      <c r="D325" s="60"/>
      <c r="E325" s="60"/>
      <c r="F325" s="60"/>
      <c r="G325" s="60"/>
      <c r="H325" s="60"/>
      <c r="I325" s="60"/>
    </row>
    <row r="326" spans="1:9" ht="12">
      <c r="A326" t="s">
        <v>56</v>
      </c>
      <c r="B326" s="12" t="s">
        <v>234</v>
      </c>
      <c r="C326" s="60" t="e">
        <f aca="true" t="shared" si="43" ref="C326:I326">C322/C324</f>
        <v>#DIV/0!</v>
      </c>
      <c r="D326" s="60" t="e">
        <f t="shared" si="43"/>
        <v>#DIV/0!</v>
      </c>
      <c r="E326" s="60" t="e">
        <f t="shared" si="43"/>
        <v>#DIV/0!</v>
      </c>
      <c r="F326" s="60" t="e">
        <f t="shared" si="43"/>
        <v>#DIV/0!</v>
      </c>
      <c r="G326" s="60" t="e">
        <f t="shared" si="43"/>
        <v>#DIV/0!</v>
      </c>
      <c r="H326" s="60" t="e">
        <f t="shared" si="43"/>
        <v>#DIV/0!</v>
      </c>
      <c r="I326" s="60" t="e">
        <f t="shared" si="43"/>
        <v>#DIV/0!</v>
      </c>
    </row>
    <row r="327" spans="3:9" ht="12">
      <c r="C327" s="60"/>
      <c r="D327" s="60"/>
      <c r="E327" s="60"/>
      <c r="F327" s="60"/>
      <c r="G327" s="60"/>
      <c r="H327" s="60"/>
      <c r="I327" s="60"/>
    </row>
    <row r="331" spans="1:9" ht="12">
      <c r="A331" t="s">
        <v>83</v>
      </c>
      <c r="C331" s="60"/>
      <c r="D331" s="60"/>
      <c r="E331" s="60"/>
      <c r="F331" s="60"/>
      <c r="G331" s="60"/>
      <c r="H331" s="60"/>
      <c r="I331" s="60"/>
    </row>
    <row r="332" spans="1:9" ht="12">
      <c r="A332" t="s">
        <v>22</v>
      </c>
      <c r="C332" s="60"/>
      <c r="D332" s="62" t="s">
        <v>23</v>
      </c>
      <c r="E332" s="41" t="str">
        <f>'VE-CA-1'!$G$3</f>
        <v>WTCS</v>
      </c>
      <c r="F332" s="60"/>
      <c r="G332" s="60"/>
      <c r="H332" s="60"/>
      <c r="I332" s="60"/>
    </row>
    <row r="333" spans="2:9" ht="12">
      <c r="B333" s="10" t="s">
        <v>24</v>
      </c>
      <c r="C333" s="61" t="str">
        <f>'VE-CA-1'!$C$4</f>
        <v>2020-2021</v>
      </c>
      <c r="D333" s="60"/>
      <c r="E333" s="60"/>
      <c r="F333" s="60"/>
      <c r="G333" s="60"/>
      <c r="H333" s="62" t="s">
        <v>26</v>
      </c>
      <c r="I333" s="101">
        <f>'VE-CA-1'!$J$4</f>
        <v>44027</v>
      </c>
    </row>
    <row r="334" spans="1:9" ht="12">
      <c r="A334" s="33"/>
      <c r="B334" s="33"/>
      <c r="C334" s="61"/>
      <c r="D334" s="61"/>
      <c r="E334" s="61"/>
      <c r="F334" s="61"/>
      <c r="G334" s="61"/>
      <c r="H334" s="61"/>
      <c r="I334" s="38" t="s">
        <v>202</v>
      </c>
    </row>
    <row r="335" spans="3:9" ht="12">
      <c r="C335" s="11" t="s">
        <v>167</v>
      </c>
      <c r="D335" s="11" t="s">
        <v>84</v>
      </c>
      <c r="E335" s="11" t="s">
        <v>78</v>
      </c>
      <c r="F335" s="11" t="s">
        <v>85</v>
      </c>
      <c r="G335" s="11" t="s">
        <v>169</v>
      </c>
      <c r="H335" s="11" t="s">
        <v>86</v>
      </c>
      <c r="I335" s="63"/>
    </row>
    <row r="336" spans="1:9" ht="12">
      <c r="A336" s="36" t="s">
        <v>33</v>
      </c>
      <c r="B336" s="36" t="s">
        <v>34</v>
      </c>
      <c r="C336" s="36" t="s">
        <v>168</v>
      </c>
      <c r="D336" s="36" t="s">
        <v>87</v>
      </c>
      <c r="E336" s="36" t="s">
        <v>134</v>
      </c>
      <c r="F336" s="36" t="s">
        <v>88</v>
      </c>
      <c r="G336" s="36" t="s">
        <v>89</v>
      </c>
      <c r="H336" s="36" t="s">
        <v>90</v>
      </c>
      <c r="I336" s="64" t="s">
        <v>871</v>
      </c>
    </row>
    <row r="337" spans="3:9" ht="12">
      <c r="C337" s="60"/>
      <c r="D337" s="60"/>
      <c r="E337" s="60"/>
      <c r="F337" s="60"/>
      <c r="G337" s="60"/>
      <c r="H337" s="60"/>
      <c r="I337" s="60"/>
    </row>
    <row r="338" spans="1:9" ht="12">
      <c r="A338" t="s">
        <v>42</v>
      </c>
      <c r="B338" t="s">
        <v>43</v>
      </c>
      <c r="C338" s="60">
        <f>ROUND('VE-CA-6'!M9*$I$338,0)</f>
        <v>0</v>
      </c>
      <c r="D338" s="60">
        <f>ROUND('VE-CA-6'!M11*$I$338,0)</f>
        <v>0</v>
      </c>
      <c r="E338" s="60">
        <f>ROUND(I338-C338-D338-F338-G338-H338,0)</f>
        <v>0</v>
      </c>
      <c r="F338" s="60">
        <f>ROUND('VE-CA-6'!M15*$I$338,0)</f>
        <v>0</v>
      </c>
      <c r="G338" s="60">
        <f>ROUND('VE-CA-6'!M17*$I$338,0)</f>
        <v>0</v>
      </c>
      <c r="H338" s="60">
        <f>ROUND('VE-CA-6'!M19*$I$338,0)</f>
        <v>0</v>
      </c>
      <c r="I338" s="60">
        <f>'VE-CA-3'!O13</f>
        <v>0</v>
      </c>
    </row>
    <row r="339" spans="3:9" ht="12">
      <c r="C339" s="60"/>
      <c r="D339" s="60"/>
      <c r="E339" s="60"/>
      <c r="F339" s="60"/>
      <c r="G339" s="60"/>
      <c r="H339" s="60"/>
      <c r="I339" s="60"/>
    </row>
    <row r="340" spans="1:9" ht="12">
      <c r="A340" t="s">
        <v>44</v>
      </c>
      <c r="B340" t="s">
        <v>91</v>
      </c>
      <c r="C340" s="60">
        <f>ROUND('VE-CA-6'!M9*$I$340,0)</f>
        <v>0</v>
      </c>
      <c r="D340" s="60">
        <f>ROUND('VE-CA-6'!M11*$I$340,0)</f>
        <v>0</v>
      </c>
      <c r="E340" s="60">
        <f>ROUND(I340-C340-D340-F340-G340-H340,0)</f>
        <v>0</v>
      </c>
      <c r="F340" s="60">
        <f>ROUND('VE-CA-6'!M15*$I$340,0)</f>
        <v>0</v>
      </c>
      <c r="G340" s="60">
        <f>ROUND('VE-CA-6'!M17*$I$340,0)</f>
        <v>0</v>
      </c>
      <c r="H340" s="60">
        <f>ROUND('VE-CA-6'!M19*$I$340,0)</f>
        <v>0</v>
      </c>
      <c r="I340" s="60">
        <f>'VE-CA-3'!O15</f>
        <v>0</v>
      </c>
    </row>
    <row r="341" spans="3:9" ht="12">
      <c r="C341" s="60"/>
      <c r="D341" s="60"/>
      <c r="E341" s="60"/>
      <c r="F341" s="60"/>
      <c r="G341" s="60"/>
      <c r="H341" s="60"/>
      <c r="I341" s="60"/>
    </row>
    <row r="342" spans="1:9" ht="12">
      <c r="A342" t="s">
        <v>46</v>
      </c>
      <c r="B342" s="33" t="s">
        <v>47</v>
      </c>
      <c r="C342" s="61">
        <f>ROUND('VE-CA-6'!M9*$I$342,0)</f>
        <v>0</v>
      </c>
      <c r="D342" s="61">
        <f>ROUND('VE-CA-6'!M11*$I$342,0)</f>
        <v>0</v>
      </c>
      <c r="E342" s="61">
        <f>ROUND(I342-C342-D342-F342-G342-H342,0)</f>
        <v>0</v>
      </c>
      <c r="F342" s="61">
        <f>ROUND('VE-CA-6'!M15*$I$342,0)</f>
        <v>0</v>
      </c>
      <c r="G342" s="61">
        <f>ROUND('VE-CA-6'!M17*$I$342,0)</f>
        <v>0</v>
      </c>
      <c r="H342" s="61">
        <f>ROUND('VE-CA-6'!M19*$I$342,0)</f>
        <v>0</v>
      </c>
      <c r="I342" s="61">
        <f>'VE-CA-3'!O17</f>
        <v>0</v>
      </c>
    </row>
    <row r="343" spans="3:9" ht="12">
      <c r="C343" s="60"/>
      <c r="D343" s="60"/>
      <c r="E343" s="60"/>
      <c r="F343" s="60"/>
      <c r="G343" s="60"/>
      <c r="H343" s="60"/>
      <c r="I343" s="60"/>
    </row>
    <row r="344" spans="1:9" ht="12">
      <c r="A344" t="s">
        <v>69</v>
      </c>
      <c r="B344" s="12" t="s">
        <v>231</v>
      </c>
      <c r="C344" s="60">
        <f aca="true" t="shared" si="44" ref="C344:I344">SUM(C338:C342)</f>
        <v>0</v>
      </c>
      <c r="D344" s="60">
        <f t="shared" si="44"/>
        <v>0</v>
      </c>
      <c r="E344" s="60">
        <f t="shared" si="44"/>
        <v>0</v>
      </c>
      <c r="F344" s="60">
        <f t="shared" si="44"/>
        <v>0</v>
      </c>
      <c r="G344" s="60">
        <f t="shared" si="44"/>
        <v>0</v>
      </c>
      <c r="H344" s="60">
        <f t="shared" si="44"/>
        <v>0</v>
      </c>
      <c r="I344" s="60">
        <f t="shared" si="44"/>
        <v>0</v>
      </c>
    </row>
    <row r="345" spans="3:9" ht="12">
      <c r="C345" s="60"/>
      <c r="D345" s="60"/>
      <c r="E345" s="60"/>
      <c r="F345" s="60"/>
      <c r="G345" s="60"/>
      <c r="H345" s="60"/>
      <c r="I345" s="60"/>
    </row>
    <row r="346" spans="1:9" ht="12">
      <c r="A346" t="s">
        <v>71</v>
      </c>
      <c r="B346" t="s">
        <v>92</v>
      </c>
      <c r="C346" s="60">
        <f>ROUND('VE-CA-6'!M9*$I$346,0)</f>
        <v>0</v>
      </c>
      <c r="D346" s="60">
        <f>ROUND('VE-CA-6'!M11*$I$346,0)</f>
        <v>0</v>
      </c>
      <c r="E346" s="60">
        <f>ROUND(I346-C346-D346-F346-G346-H346,0)</f>
        <v>0</v>
      </c>
      <c r="F346" s="60">
        <f>ROUND('VE-CA-6'!M15*$I$346,0)</f>
        <v>0</v>
      </c>
      <c r="G346" s="60">
        <f>ROUND('VE-CA-6'!M17*$I$346,0)</f>
        <v>0</v>
      </c>
      <c r="H346" s="60">
        <f>ROUND('VE-CA-6'!M19*$I$346,0)</f>
        <v>0</v>
      </c>
      <c r="I346" s="60">
        <f>'VE-CA-3'!O19</f>
        <v>0</v>
      </c>
    </row>
    <row r="347" spans="3:9" ht="12">
      <c r="C347" s="60"/>
      <c r="D347" s="60"/>
      <c r="E347" s="60"/>
      <c r="F347" s="60"/>
      <c r="G347" s="60"/>
      <c r="H347" s="60"/>
      <c r="I347" s="60"/>
    </row>
    <row r="348" spans="1:9" ht="12">
      <c r="A348" t="s">
        <v>48</v>
      </c>
      <c r="B348" s="33" t="s">
        <v>51</v>
      </c>
      <c r="C348" s="61">
        <f>ROUND('VE-CA-6'!M9*$I$348,0)</f>
        <v>0</v>
      </c>
      <c r="D348" s="61">
        <f>ROUND('VE-CA-6'!M11*$I$348,0)</f>
        <v>0</v>
      </c>
      <c r="E348" s="61">
        <f>ROUND(I348-C348-D348-F348-G348-H348,0)</f>
        <v>0</v>
      </c>
      <c r="F348" s="61">
        <f>ROUND('VE-CA-6'!M15*$I$348,0)</f>
        <v>0</v>
      </c>
      <c r="G348" s="61">
        <f>ROUND('VE-CA-6'!M17*$I$348,0)</f>
        <v>0</v>
      </c>
      <c r="H348" s="61">
        <f>ROUND('VE-CA-6'!M19*$I$348,0)</f>
        <v>0</v>
      </c>
      <c r="I348" s="61">
        <f>'VE-CA-3'!O21</f>
        <v>0</v>
      </c>
    </row>
    <row r="349" spans="3:9" ht="12">
      <c r="C349" s="60"/>
      <c r="D349" s="60"/>
      <c r="E349" s="60"/>
      <c r="F349" s="60"/>
      <c r="G349" s="60"/>
      <c r="H349" s="60"/>
      <c r="I349" s="60"/>
    </row>
    <row r="350" spans="1:9" ht="12">
      <c r="A350" t="s">
        <v>50</v>
      </c>
      <c r="B350" s="12" t="s">
        <v>232</v>
      </c>
      <c r="C350" s="60">
        <f aca="true" t="shared" si="45" ref="C350:I350">SUM(C346:C348)</f>
        <v>0</v>
      </c>
      <c r="D350" s="60">
        <f t="shared" si="45"/>
        <v>0</v>
      </c>
      <c r="E350" s="60">
        <f t="shared" si="45"/>
        <v>0</v>
      </c>
      <c r="F350" s="60">
        <f t="shared" si="45"/>
        <v>0</v>
      </c>
      <c r="G350" s="60">
        <f t="shared" si="45"/>
        <v>0</v>
      </c>
      <c r="H350" s="60">
        <f t="shared" si="45"/>
        <v>0</v>
      </c>
      <c r="I350" s="60">
        <f t="shared" si="45"/>
        <v>0</v>
      </c>
    </row>
    <row r="351" spans="3:9" ht="12">
      <c r="C351" s="60"/>
      <c r="D351" s="60"/>
      <c r="E351" s="60"/>
      <c r="F351" s="60"/>
      <c r="G351" s="60"/>
      <c r="H351" s="60"/>
      <c r="I351" s="60"/>
    </row>
    <row r="352" spans="1:11" ht="12">
      <c r="A352" s="33" t="s">
        <v>52</v>
      </c>
      <c r="B352" s="14" t="s">
        <v>233</v>
      </c>
      <c r="C352" s="61">
        <f aca="true" t="shared" si="46" ref="C352:I352">C344+C350</f>
        <v>0</v>
      </c>
      <c r="D352" s="61">
        <f t="shared" si="46"/>
        <v>0</v>
      </c>
      <c r="E352" s="61">
        <f t="shared" si="46"/>
        <v>0</v>
      </c>
      <c r="F352" s="61">
        <f t="shared" si="46"/>
        <v>0</v>
      </c>
      <c r="G352" s="61">
        <f t="shared" si="46"/>
        <v>0</v>
      </c>
      <c r="H352" s="61">
        <f t="shared" si="46"/>
        <v>0</v>
      </c>
      <c r="I352" s="61">
        <f t="shared" si="46"/>
        <v>0</v>
      </c>
      <c r="K352" t="s">
        <v>203</v>
      </c>
    </row>
    <row r="353" spans="3:9" ht="12">
      <c r="C353" s="60"/>
      <c r="D353" s="60"/>
      <c r="E353" s="60"/>
      <c r="F353" s="60"/>
      <c r="G353" s="60"/>
      <c r="H353" s="60"/>
      <c r="I353" s="60"/>
    </row>
    <row r="354" spans="1:9" ht="12">
      <c r="A354" t="s">
        <v>54</v>
      </c>
      <c r="B354" t="s">
        <v>93</v>
      </c>
      <c r="C354" s="68">
        <f>'VE-CA-6'!M8</f>
        <v>0</v>
      </c>
      <c r="D354" s="68">
        <f>'VE-CA-6'!M10</f>
        <v>0</v>
      </c>
      <c r="E354" s="68">
        <f>'VE-CA-6'!M12</f>
        <v>0</v>
      </c>
      <c r="F354" s="68">
        <f>'VE-CA-6'!M14</f>
        <v>0</v>
      </c>
      <c r="G354" s="68">
        <f>'VE-CA-6'!M16</f>
        <v>0</v>
      </c>
      <c r="H354" s="68">
        <f>'VE-CA-6'!M18</f>
        <v>0</v>
      </c>
      <c r="I354" s="68">
        <f>SUM(C354:H354)</f>
        <v>0</v>
      </c>
    </row>
    <row r="355" spans="3:9" ht="12">
      <c r="C355" s="60"/>
      <c r="D355" s="60"/>
      <c r="E355" s="60"/>
      <c r="F355" s="60"/>
      <c r="G355" s="60"/>
      <c r="H355" s="60"/>
      <c r="I355" s="60"/>
    </row>
    <row r="356" spans="1:9" ht="12">
      <c r="A356" t="s">
        <v>56</v>
      </c>
      <c r="B356" s="12" t="s">
        <v>234</v>
      </c>
      <c r="C356" s="60" t="e">
        <f aca="true" t="shared" si="47" ref="C356:I356">C352/C354</f>
        <v>#DIV/0!</v>
      </c>
      <c r="D356" s="60" t="e">
        <f t="shared" si="47"/>
        <v>#DIV/0!</v>
      </c>
      <c r="E356" s="60" t="e">
        <f t="shared" si="47"/>
        <v>#DIV/0!</v>
      </c>
      <c r="F356" s="60" t="e">
        <f t="shared" si="47"/>
        <v>#DIV/0!</v>
      </c>
      <c r="G356" s="60" t="e">
        <f t="shared" si="47"/>
        <v>#DIV/0!</v>
      </c>
      <c r="H356" s="60" t="e">
        <f t="shared" si="47"/>
        <v>#DIV/0!</v>
      </c>
      <c r="I356" s="60" t="e">
        <f t="shared" si="47"/>
        <v>#DIV/0!</v>
      </c>
    </row>
    <row r="357" spans="3:9" ht="12">
      <c r="C357" s="60"/>
      <c r="D357" s="60"/>
      <c r="E357" s="60"/>
      <c r="F357" s="60"/>
      <c r="G357" s="60"/>
      <c r="H357" s="60"/>
      <c r="I357" s="60"/>
    </row>
    <row r="361" spans="1:9" ht="12">
      <c r="A361" t="s">
        <v>83</v>
      </c>
      <c r="C361" s="60"/>
      <c r="D361" s="60"/>
      <c r="E361" s="60"/>
      <c r="F361" s="60"/>
      <c r="G361" s="60"/>
      <c r="H361" s="60"/>
      <c r="I361" s="60"/>
    </row>
    <row r="362" spans="1:9" ht="12">
      <c r="A362" t="s">
        <v>22</v>
      </c>
      <c r="C362" s="60"/>
      <c r="D362" s="62" t="s">
        <v>23</v>
      </c>
      <c r="E362" s="41" t="str">
        <f>'VE-CA-1'!$G$3</f>
        <v>WTCS</v>
      </c>
      <c r="F362" s="60"/>
      <c r="G362" s="60"/>
      <c r="H362" s="60"/>
      <c r="I362" s="60"/>
    </row>
    <row r="363" spans="2:9" ht="12">
      <c r="B363" s="10" t="s">
        <v>24</v>
      </c>
      <c r="C363" s="61" t="str">
        <f>'VE-CA-1'!$C$4</f>
        <v>2020-2021</v>
      </c>
      <c r="D363" s="60"/>
      <c r="E363" s="60"/>
      <c r="F363" s="60"/>
      <c r="G363" s="60"/>
      <c r="H363" s="62" t="s">
        <v>26</v>
      </c>
      <c r="I363" s="101">
        <f>'VE-CA-1'!$J$4</f>
        <v>44027</v>
      </c>
    </row>
    <row r="364" spans="1:9" ht="12">
      <c r="A364" s="33"/>
      <c r="B364" s="33"/>
      <c r="C364" s="61"/>
      <c r="D364" s="61"/>
      <c r="E364" s="61"/>
      <c r="F364" s="61"/>
      <c r="G364" s="61"/>
      <c r="H364" s="61"/>
      <c r="I364" s="38" t="s">
        <v>202</v>
      </c>
    </row>
    <row r="365" spans="3:9" ht="12">
      <c r="C365" s="11" t="s">
        <v>167</v>
      </c>
      <c r="D365" s="11" t="s">
        <v>84</v>
      </c>
      <c r="E365" s="11" t="s">
        <v>78</v>
      </c>
      <c r="F365" s="11" t="s">
        <v>85</v>
      </c>
      <c r="G365" s="11" t="s">
        <v>169</v>
      </c>
      <c r="H365" s="11" t="s">
        <v>86</v>
      </c>
      <c r="I365" s="63"/>
    </row>
    <row r="366" spans="1:9" ht="12">
      <c r="A366" s="36" t="s">
        <v>33</v>
      </c>
      <c r="B366" s="36" t="s">
        <v>34</v>
      </c>
      <c r="C366" s="36" t="s">
        <v>168</v>
      </c>
      <c r="D366" s="36" t="s">
        <v>87</v>
      </c>
      <c r="E366" s="36" t="s">
        <v>134</v>
      </c>
      <c r="F366" s="36" t="s">
        <v>88</v>
      </c>
      <c r="G366" s="36" t="s">
        <v>89</v>
      </c>
      <c r="H366" s="36" t="s">
        <v>90</v>
      </c>
      <c r="I366" s="64" t="s">
        <v>183</v>
      </c>
    </row>
    <row r="367" spans="3:9" ht="12">
      <c r="C367" s="60"/>
      <c r="D367" s="60"/>
      <c r="E367" s="60"/>
      <c r="F367" s="60"/>
      <c r="G367" s="60"/>
      <c r="H367" s="60"/>
      <c r="I367" s="60"/>
    </row>
    <row r="368" spans="1:9" ht="12">
      <c r="A368" t="s">
        <v>42</v>
      </c>
      <c r="B368" t="s">
        <v>43</v>
      </c>
      <c r="C368" s="60">
        <f>ROUND('VE-CA-6'!N9*$I$368,0)</f>
        <v>0</v>
      </c>
      <c r="D368" s="60">
        <f>ROUND('VE-CA-6'!N11*$I$368,0)</f>
        <v>0</v>
      </c>
      <c r="E368" s="60">
        <f>ROUND(I368-C368-D368-F368-G368-H368,0)</f>
        <v>0</v>
      </c>
      <c r="F368" s="60">
        <f>ROUND('VE-CA-6'!N15*$I$368,0)</f>
        <v>0</v>
      </c>
      <c r="G368" s="60">
        <f>ROUND('VE-CA-6'!N17*$I$368,0)</f>
        <v>0</v>
      </c>
      <c r="H368" s="60">
        <f>ROUND('VE-CA-6'!N19*$I$368,0)</f>
        <v>0</v>
      </c>
      <c r="I368" s="60">
        <f>'VE-CA-3'!P13</f>
        <v>0</v>
      </c>
    </row>
    <row r="369" spans="3:9" ht="12">
      <c r="C369" s="60"/>
      <c r="D369" s="60"/>
      <c r="E369" s="60"/>
      <c r="F369" s="60"/>
      <c r="G369" s="60"/>
      <c r="H369" s="60"/>
      <c r="I369" s="60"/>
    </row>
    <row r="370" spans="1:9" ht="12">
      <c r="A370" t="s">
        <v>44</v>
      </c>
      <c r="B370" t="s">
        <v>91</v>
      </c>
      <c r="C370" s="60">
        <f>ROUND('VE-CA-6'!N9*$I$370,0)</f>
        <v>0</v>
      </c>
      <c r="D370" s="60">
        <f>ROUND('VE-CA-6'!N11*$I$370,0)</f>
        <v>0</v>
      </c>
      <c r="E370" s="60">
        <f>ROUND(I370-C370-D370-F370-G370-H370,0)</f>
        <v>0</v>
      </c>
      <c r="F370" s="60">
        <f>ROUND('VE-CA-6'!N15*$I$370,0)</f>
        <v>0</v>
      </c>
      <c r="G370" s="60">
        <f>ROUND('VE-CA-6'!N17*$I$370,0)</f>
        <v>0</v>
      </c>
      <c r="H370" s="60">
        <f>ROUND('VE-CA-6'!N19*$I$370,0)</f>
        <v>0</v>
      </c>
      <c r="I370" s="60">
        <f>'VE-CA-3'!P15</f>
        <v>0</v>
      </c>
    </row>
    <row r="371" spans="3:9" ht="12">
      <c r="C371" s="60"/>
      <c r="D371" s="60"/>
      <c r="E371" s="60"/>
      <c r="F371" s="60"/>
      <c r="G371" s="60"/>
      <c r="H371" s="60"/>
      <c r="I371" s="60"/>
    </row>
    <row r="372" spans="1:9" ht="12">
      <c r="A372" t="s">
        <v>46</v>
      </c>
      <c r="B372" s="33" t="s">
        <v>47</v>
      </c>
      <c r="C372" s="61">
        <f>ROUND('VE-CA-6'!N9*$I$372,0)</f>
        <v>0</v>
      </c>
      <c r="D372" s="61">
        <f>ROUND('VE-CA-6'!N11*$I$372,0)</f>
        <v>0</v>
      </c>
      <c r="E372" s="61">
        <f>ROUND(I372-C372-D372-F372-G372-H372,0)</f>
        <v>0</v>
      </c>
      <c r="F372" s="61">
        <f>ROUND('VE-CA-6'!N15*$I$372,0)</f>
        <v>0</v>
      </c>
      <c r="G372" s="61">
        <f>ROUND('VE-CA-6'!N17*$I$372,0)</f>
        <v>0</v>
      </c>
      <c r="H372" s="61">
        <f>ROUND('VE-CA-6'!N19*$I$372,0)</f>
        <v>0</v>
      </c>
      <c r="I372" s="61">
        <f>'VE-CA-3'!P17</f>
        <v>0</v>
      </c>
    </row>
    <row r="373" spans="3:9" ht="12">
      <c r="C373" s="60"/>
      <c r="D373" s="60"/>
      <c r="E373" s="60"/>
      <c r="F373" s="60"/>
      <c r="G373" s="60"/>
      <c r="H373" s="60"/>
      <c r="I373" s="60"/>
    </row>
    <row r="374" spans="1:9" ht="12">
      <c r="A374" t="s">
        <v>69</v>
      </c>
      <c r="B374" s="12" t="s">
        <v>231</v>
      </c>
      <c r="C374" s="60">
        <f aca="true" t="shared" si="48" ref="C374:I374">SUM(C368:C372)</f>
        <v>0</v>
      </c>
      <c r="D374" s="60">
        <f t="shared" si="48"/>
        <v>0</v>
      </c>
      <c r="E374" s="60">
        <f t="shared" si="48"/>
        <v>0</v>
      </c>
      <c r="F374" s="60">
        <f t="shared" si="48"/>
        <v>0</v>
      </c>
      <c r="G374" s="60">
        <f t="shared" si="48"/>
        <v>0</v>
      </c>
      <c r="H374" s="60">
        <f t="shared" si="48"/>
        <v>0</v>
      </c>
      <c r="I374" s="60">
        <f t="shared" si="48"/>
        <v>0</v>
      </c>
    </row>
    <row r="375" spans="3:9" ht="12">
      <c r="C375" s="60"/>
      <c r="D375" s="60"/>
      <c r="E375" s="60"/>
      <c r="F375" s="60"/>
      <c r="G375" s="60"/>
      <c r="H375" s="60"/>
      <c r="I375" s="60"/>
    </row>
    <row r="376" spans="1:9" ht="12">
      <c r="A376" t="s">
        <v>71</v>
      </c>
      <c r="B376" t="s">
        <v>92</v>
      </c>
      <c r="C376" s="60">
        <f>ROUND('VE-CA-6'!N9*$I$376,0)</f>
        <v>0</v>
      </c>
      <c r="D376" s="60">
        <f>ROUND('VE-CA-6'!N11*$I$376,0)</f>
        <v>0</v>
      </c>
      <c r="E376" s="60">
        <f>ROUND(I376-C376-D376-F376-G376-H376,0)</f>
        <v>0</v>
      </c>
      <c r="F376" s="60">
        <f>ROUND('VE-CA-6'!N15*$I$376,0)</f>
        <v>0</v>
      </c>
      <c r="G376" s="60">
        <f>ROUND('VE-CA-6'!N17*$I$376,0)</f>
        <v>0</v>
      </c>
      <c r="H376" s="60">
        <f>ROUND('VE-CA-6'!N19*$I$376,0)</f>
        <v>0</v>
      </c>
      <c r="I376" s="60">
        <f>'VE-CA-3'!P19</f>
        <v>0</v>
      </c>
    </row>
    <row r="377" spans="3:9" ht="12">
      <c r="C377" s="60"/>
      <c r="D377" s="60"/>
      <c r="E377" s="60"/>
      <c r="F377" s="60"/>
      <c r="G377" s="60"/>
      <c r="H377" s="60"/>
      <c r="I377" s="60"/>
    </row>
    <row r="378" spans="1:9" ht="12">
      <c r="A378" t="s">
        <v>48</v>
      </c>
      <c r="B378" s="33" t="s">
        <v>51</v>
      </c>
      <c r="C378" s="61">
        <f>ROUND('VE-CA-6'!N9*$I$378,0)</f>
        <v>0</v>
      </c>
      <c r="D378" s="61">
        <f>ROUND('VE-CA-6'!N11*$I$378,0)</f>
        <v>0</v>
      </c>
      <c r="E378" s="61">
        <f>ROUND(I378-C378-D378-F378-G378-H378,0)</f>
        <v>0</v>
      </c>
      <c r="F378" s="61">
        <f>ROUND('VE-CA-6'!N15*$I$378,0)</f>
        <v>0</v>
      </c>
      <c r="G378" s="61">
        <f>ROUND('VE-CA-6'!N17*$I$378,0)</f>
        <v>0</v>
      </c>
      <c r="H378" s="61">
        <f>ROUND('VE-CA-6'!N19*$I$378,0)</f>
        <v>0</v>
      </c>
      <c r="I378" s="61">
        <f>'VE-CA-3'!P21</f>
        <v>0</v>
      </c>
    </row>
    <row r="379" spans="3:9" ht="12">
      <c r="C379" s="60"/>
      <c r="D379" s="60"/>
      <c r="E379" s="60"/>
      <c r="F379" s="60"/>
      <c r="G379" s="60"/>
      <c r="H379" s="60"/>
      <c r="I379" s="60"/>
    </row>
    <row r="380" spans="1:9" ht="12">
      <c r="A380" t="s">
        <v>50</v>
      </c>
      <c r="B380" s="12" t="s">
        <v>232</v>
      </c>
      <c r="C380" s="60">
        <f aca="true" t="shared" si="49" ref="C380:I380">SUM(C376:C378)</f>
        <v>0</v>
      </c>
      <c r="D380" s="60">
        <f t="shared" si="49"/>
        <v>0</v>
      </c>
      <c r="E380" s="60">
        <f t="shared" si="49"/>
        <v>0</v>
      </c>
      <c r="F380" s="60">
        <f t="shared" si="49"/>
        <v>0</v>
      </c>
      <c r="G380" s="60">
        <f t="shared" si="49"/>
        <v>0</v>
      </c>
      <c r="H380" s="60">
        <f t="shared" si="49"/>
        <v>0</v>
      </c>
      <c r="I380" s="60">
        <f t="shared" si="49"/>
        <v>0</v>
      </c>
    </row>
    <row r="381" spans="3:9" ht="12">
      <c r="C381" s="60"/>
      <c r="D381" s="60"/>
      <c r="E381" s="60"/>
      <c r="F381" s="60"/>
      <c r="G381" s="60"/>
      <c r="H381" s="60"/>
      <c r="I381" s="60"/>
    </row>
    <row r="382" spans="1:11" ht="12">
      <c r="A382" s="33" t="s">
        <v>52</v>
      </c>
      <c r="B382" s="14" t="s">
        <v>233</v>
      </c>
      <c r="C382" s="61">
        <f aca="true" t="shared" si="50" ref="C382:I382">C374+C380</f>
        <v>0</v>
      </c>
      <c r="D382" s="61">
        <f t="shared" si="50"/>
        <v>0</v>
      </c>
      <c r="E382" s="61">
        <f t="shared" si="50"/>
        <v>0</v>
      </c>
      <c r="F382" s="61">
        <f t="shared" si="50"/>
        <v>0</v>
      </c>
      <c r="G382" s="61">
        <f t="shared" si="50"/>
        <v>0</v>
      </c>
      <c r="H382" s="61">
        <f t="shared" si="50"/>
        <v>0</v>
      </c>
      <c r="I382" s="61">
        <f t="shared" si="50"/>
        <v>0</v>
      </c>
      <c r="K382" t="s">
        <v>203</v>
      </c>
    </row>
    <row r="383" spans="3:9" ht="12">
      <c r="C383" s="60"/>
      <c r="D383" s="60"/>
      <c r="E383" s="60"/>
      <c r="F383" s="60"/>
      <c r="G383" s="60"/>
      <c r="H383" s="60"/>
      <c r="I383" s="60"/>
    </row>
    <row r="384" spans="1:9" ht="12">
      <c r="A384" t="s">
        <v>54</v>
      </c>
      <c r="B384" t="s">
        <v>93</v>
      </c>
      <c r="C384" s="68">
        <f>'VE-CA-6'!N8</f>
        <v>0</v>
      </c>
      <c r="D384" s="68">
        <f>'VE-CA-6'!N10</f>
        <v>0</v>
      </c>
      <c r="E384" s="68">
        <f>'VE-CA-6'!N12</f>
        <v>0</v>
      </c>
      <c r="F384" s="68">
        <f>'VE-CA-6'!N14</f>
        <v>0</v>
      </c>
      <c r="G384" s="68">
        <f>'VE-CA-6'!N16</f>
        <v>0</v>
      </c>
      <c r="H384" s="68">
        <f>'VE-CA-6'!N18</f>
        <v>0</v>
      </c>
      <c r="I384" s="68">
        <f>SUM(C384:H384)</f>
        <v>0</v>
      </c>
    </row>
    <row r="385" spans="3:9" ht="12">
      <c r="C385" s="60"/>
      <c r="D385" s="60"/>
      <c r="E385" s="60"/>
      <c r="F385" s="60"/>
      <c r="G385" s="60"/>
      <c r="H385" s="60"/>
      <c r="I385" s="60"/>
    </row>
    <row r="386" spans="1:9" ht="12">
      <c r="A386" t="s">
        <v>56</v>
      </c>
      <c r="B386" s="12" t="s">
        <v>234</v>
      </c>
      <c r="C386" s="60" t="e">
        <f aca="true" t="shared" si="51" ref="C386:I386">C382/C384</f>
        <v>#DIV/0!</v>
      </c>
      <c r="D386" s="60" t="e">
        <f t="shared" si="51"/>
        <v>#DIV/0!</v>
      </c>
      <c r="E386" s="60" t="e">
        <f t="shared" si="51"/>
        <v>#DIV/0!</v>
      </c>
      <c r="F386" s="60" t="e">
        <f t="shared" si="51"/>
        <v>#DIV/0!</v>
      </c>
      <c r="G386" s="60" t="e">
        <f t="shared" si="51"/>
        <v>#DIV/0!</v>
      </c>
      <c r="H386" s="60" t="e">
        <f t="shared" si="51"/>
        <v>#DIV/0!</v>
      </c>
      <c r="I386" s="60" t="e">
        <f t="shared" si="51"/>
        <v>#DIV/0!</v>
      </c>
    </row>
    <row r="387" spans="3:9" ht="12">
      <c r="C387" s="60"/>
      <c r="D387" s="60"/>
      <c r="E387" s="60"/>
      <c r="F387" s="60"/>
      <c r="G387" s="60"/>
      <c r="H387" s="60"/>
      <c r="I387" s="60"/>
    </row>
    <row r="391" spans="1:9" ht="12">
      <c r="A391" t="s">
        <v>83</v>
      </c>
      <c r="C391" s="60"/>
      <c r="D391" s="60"/>
      <c r="E391" s="60"/>
      <c r="F391" s="60"/>
      <c r="G391" s="60"/>
      <c r="H391" s="60"/>
      <c r="I391" s="60"/>
    </row>
    <row r="392" spans="1:9" ht="12">
      <c r="A392" t="s">
        <v>22</v>
      </c>
      <c r="C392" s="60"/>
      <c r="D392" s="62" t="s">
        <v>23</v>
      </c>
      <c r="E392" s="41" t="str">
        <f>'VE-CA-1'!$G$3</f>
        <v>WTCS</v>
      </c>
      <c r="F392" s="60"/>
      <c r="G392" s="60"/>
      <c r="H392" s="60"/>
      <c r="I392" s="60"/>
    </row>
    <row r="393" spans="2:9" ht="12">
      <c r="B393" s="10" t="s">
        <v>24</v>
      </c>
      <c r="C393" s="61" t="str">
        <f>'VE-CA-1'!$C$4</f>
        <v>2020-2021</v>
      </c>
      <c r="D393" s="60"/>
      <c r="E393" s="60"/>
      <c r="F393" s="60"/>
      <c r="G393" s="60"/>
      <c r="H393" s="62" t="s">
        <v>26</v>
      </c>
      <c r="I393" s="101">
        <f>'VE-CA-1'!$J$4</f>
        <v>44027</v>
      </c>
    </row>
    <row r="394" spans="1:9" ht="12">
      <c r="A394" s="33"/>
      <c r="B394" s="33"/>
      <c r="C394" s="61"/>
      <c r="D394" s="61"/>
      <c r="E394" s="61"/>
      <c r="F394" s="61"/>
      <c r="G394" s="61"/>
      <c r="H394" s="61"/>
      <c r="I394" s="38" t="s">
        <v>202</v>
      </c>
    </row>
    <row r="395" spans="3:9" ht="12">
      <c r="C395" s="11" t="s">
        <v>167</v>
      </c>
      <c r="D395" s="11" t="s">
        <v>84</v>
      </c>
      <c r="E395" s="11" t="s">
        <v>78</v>
      </c>
      <c r="F395" s="11" t="s">
        <v>85</v>
      </c>
      <c r="G395" s="11" t="s">
        <v>169</v>
      </c>
      <c r="H395" s="11" t="s">
        <v>86</v>
      </c>
      <c r="I395" s="63"/>
    </row>
    <row r="396" spans="1:9" ht="12">
      <c r="A396" s="36" t="s">
        <v>33</v>
      </c>
      <c r="B396" s="36" t="s">
        <v>34</v>
      </c>
      <c r="C396" s="36" t="s">
        <v>168</v>
      </c>
      <c r="D396" s="36" t="s">
        <v>87</v>
      </c>
      <c r="E396" s="36" t="s">
        <v>134</v>
      </c>
      <c r="F396" s="36" t="s">
        <v>88</v>
      </c>
      <c r="G396" s="36" t="s">
        <v>89</v>
      </c>
      <c r="H396" s="36" t="s">
        <v>90</v>
      </c>
      <c r="I396" s="64" t="s">
        <v>872</v>
      </c>
    </row>
    <row r="397" spans="3:9" ht="12">
      <c r="C397" s="60"/>
      <c r="D397" s="60"/>
      <c r="E397" s="60"/>
      <c r="F397" s="60"/>
      <c r="G397" s="60"/>
      <c r="H397" s="60"/>
      <c r="I397" s="60"/>
    </row>
    <row r="398" spans="1:9" ht="12">
      <c r="A398" t="s">
        <v>42</v>
      </c>
      <c r="B398" t="s">
        <v>43</v>
      </c>
      <c r="C398" s="60">
        <f>ROUND('VE-CA-6'!O9*$I$398,0)</f>
        <v>0</v>
      </c>
      <c r="D398" s="60">
        <f>ROUND('VE-CA-6'!O11*$I$398,0)</f>
        <v>0</v>
      </c>
      <c r="E398" s="60">
        <f>ROUND(I398-C398-D398-F398-G398-H398,0)</f>
        <v>0</v>
      </c>
      <c r="F398" s="60">
        <f>ROUND('VE-CA-6'!O15*$I$398,0)</f>
        <v>0</v>
      </c>
      <c r="G398" s="60">
        <f>ROUND('VE-CA-6'!O17*$I$398,0)</f>
        <v>0</v>
      </c>
      <c r="H398" s="60">
        <f>ROUND('VE-CA-6'!O19*$I$398,0)</f>
        <v>0</v>
      </c>
      <c r="I398" s="60">
        <f>'VE-CA-3'!Q13</f>
        <v>0</v>
      </c>
    </row>
    <row r="399" spans="3:9" ht="12">
      <c r="C399" s="60"/>
      <c r="D399" s="60"/>
      <c r="E399" s="60"/>
      <c r="F399" s="60"/>
      <c r="G399" s="60"/>
      <c r="H399" s="60"/>
      <c r="I399" s="60"/>
    </row>
    <row r="400" spans="1:9" ht="12">
      <c r="A400" t="s">
        <v>44</v>
      </c>
      <c r="B400" t="s">
        <v>91</v>
      </c>
      <c r="C400" s="60">
        <f>ROUND('VE-CA-6'!O9*$I$400,0)</f>
        <v>0</v>
      </c>
      <c r="D400" s="60">
        <f>ROUND('VE-CA-6'!O11*$I$400,0)</f>
        <v>0</v>
      </c>
      <c r="E400" s="60">
        <f>ROUND(I400-C400-D400-F400-G400-H400,0)</f>
        <v>0</v>
      </c>
      <c r="F400" s="60">
        <f>ROUND('VE-CA-6'!O15*$I$400,0)</f>
        <v>0</v>
      </c>
      <c r="G400" s="60">
        <f>ROUND('VE-CA-6'!O17*$I$400,0)</f>
        <v>0</v>
      </c>
      <c r="H400" s="60">
        <f>ROUND('VE-CA-6'!O19*$I$400,0)</f>
        <v>0</v>
      </c>
      <c r="I400" s="60">
        <f>'VE-CA-3'!Q15</f>
        <v>0</v>
      </c>
    </row>
    <row r="401" spans="3:9" ht="12">
      <c r="C401" s="60"/>
      <c r="D401" s="60"/>
      <c r="E401" s="60"/>
      <c r="F401" s="60"/>
      <c r="G401" s="60"/>
      <c r="H401" s="60"/>
      <c r="I401" s="60"/>
    </row>
    <row r="402" spans="1:9" ht="12">
      <c r="A402" t="s">
        <v>46</v>
      </c>
      <c r="B402" s="33" t="s">
        <v>47</v>
      </c>
      <c r="C402" s="61">
        <f>ROUND('VE-CA-6'!O9*$I$402,0)</f>
        <v>0</v>
      </c>
      <c r="D402" s="61">
        <f>ROUND('VE-CA-6'!O11*$I$402,0)</f>
        <v>0</v>
      </c>
      <c r="E402" s="61">
        <f>ROUND(I402-C402-D402-F402-G402-H402,0)</f>
        <v>0</v>
      </c>
      <c r="F402" s="61">
        <f>ROUND('VE-CA-6'!O15*$I$402,0)</f>
        <v>0</v>
      </c>
      <c r="G402" s="61">
        <f>ROUND('VE-CA-6'!O17*$I$402,0)</f>
        <v>0</v>
      </c>
      <c r="H402" s="61">
        <f>ROUND('VE-CA-6'!O19*$I$402,0)</f>
        <v>0</v>
      </c>
      <c r="I402" s="61">
        <f>'VE-CA-3'!Q17</f>
        <v>0</v>
      </c>
    </row>
    <row r="403" spans="3:9" ht="12">
      <c r="C403" s="60"/>
      <c r="D403" s="60"/>
      <c r="E403" s="60"/>
      <c r="F403" s="60"/>
      <c r="G403" s="60"/>
      <c r="H403" s="60"/>
      <c r="I403" s="60"/>
    </row>
    <row r="404" spans="1:9" ht="12">
      <c r="A404" t="s">
        <v>69</v>
      </c>
      <c r="B404" s="12" t="s">
        <v>231</v>
      </c>
      <c r="C404" s="60">
        <f aca="true" t="shared" si="52" ref="C404:I404">SUM(C398:C402)</f>
        <v>0</v>
      </c>
      <c r="D404" s="60">
        <f t="shared" si="52"/>
        <v>0</v>
      </c>
      <c r="E404" s="60">
        <f t="shared" si="52"/>
        <v>0</v>
      </c>
      <c r="F404" s="60">
        <f t="shared" si="52"/>
        <v>0</v>
      </c>
      <c r="G404" s="60">
        <f t="shared" si="52"/>
        <v>0</v>
      </c>
      <c r="H404" s="60">
        <f t="shared" si="52"/>
        <v>0</v>
      </c>
      <c r="I404" s="60">
        <f t="shared" si="52"/>
        <v>0</v>
      </c>
    </row>
    <row r="405" spans="3:9" ht="12">
      <c r="C405" s="60"/>
      <c r="D405" s="60"/>
      <c r="E405" s="60"/>
      <c r="F405" s="60"/>
      <c r="G405" s="60"/>
      <c r="H405" s="60"/>
      <c r="I405" s="60"/>
    </row>
    <row r="406" spans="1:9" ht="12">
      <c r="A406" t="s">
        <v>71</v>
      </c>
      <c r="B406" t="s">
        <v>92</v>
      </c>
      <c r="C406" s="60">
        <f>ROUND('VE-CA-6'!O9*$I$406,0)</f>
        <v>0</v>
      </c>
      <c r="D406" s="60">
        <f>ROUND('VE-CA-6'!O11*$I$406,0)</f>
        <v>0</v>
      </c>
      <c r="E406" s="60">
        <f>ROUND(I406-C406-D406-F406-G406-H406,0)</f>
        <v>0</v>
      </c>
      <c r="F406" s="60">
        <f>ROUND('VE-CA-6'!O15*$I$406,0)</f>
        <v>0</v>
      </c>
      <c r="G406" s="60">
        <f>ROUND('VE-CA-6'!O17*$I$406,0)</f>
        <v>0</v>
      </c>
      <c r="H406" s="60">
        <f>ROUND('VE-CA-6'!O19*$I$406,0)</f>
        <v>0</v>
      </c>
      <c r="I406" s="60">
        <f>'VE-CA-3'!Q19</f>
        <v>0</v>
      </c>
    </row>
    <row r="407" spans="3:9" ht="12">
      <c r="C407" s="60"/>
      <c r="D407" s="60"/>
      <c r="E407" s="60"/>
      <c r="F407" s="60"/>
      <c r="G407" s="60"/>
      <c r="H407" s="60"/>
      <c r="I407" s="60"/>
    </row>
    <row r="408" spans="1:9" ht="12">
      <c r="A408" t="s">
        <v>48</v>
      </c>
      <c r="B408" s="33" t="s">
        <v>51</v>
      </c>
      <c r="C408" s="61">
        <f>ROUND('VE-CA-6'!O9*$I$408,0)</f>
        <v>0</v>
      </c>
      <c r="D408" s="61">
        <f>ROUND('VE-CA-6'!O11*$I$408,0)</f>
        <v>0</v>
      </c>
      <c r="E408" s="61">
        <f>ROUND(I408-C408-D408-F408-G408-H408,0)</f>
        <v>0</v>
      </c>
      <c r="F408" s="61">
        <f>ROUND('VE-CA-6'!O15*$I$408,0)</f>
        <v>0</v>
      </c>
      <c r="G408" s="61">
        <f>ROUND('VE-CA-6'!O17*$I$408,0)</f>
        <v>0</v>
      </c>
      <c r="H408" s="61">
        <f>ROUND('VE-CA-6'!O19*$I$408,0)</f>
        <v>0</v>
      </c>
      <c r="I408" s="61">
        <f>'VE-CA-3'!Q21</f>
        <v>0</v>
      </c>
    </row>
    <row r="409" spans="3:9" ht="12">
      <c r="C409" s="60"/>
      <c r="D409" s="60"/>
      <c r="E409" s="60"/>
      <c r="F409" s="60"/>
      <c r="G409" s="60"/>
      <c r="H409" s="60"/>
      <c r="I409" s="60"/>
    </row>
    <row r="410" spans="1:9" ht="12">
      <c r="A410" t="s">
        <v>50</v>
      </c>
      <c r="B410" s="12" t="s">
        <v>232</v>
      </c>
      <c r="C410" s="60">
        <f aca="true" t="shared" si="53" ref="C410:I410">SUM(C406:C408)</f>
        <v>0</v>
      </c>
      <c r="D410" s="60">
        <f t="shared" si="53"/>
        <v>0</v>
      </c>
      <c r="E410" s="60">
        <f t="shared" si="53"/>
        <v>0</v>
      </c>
      <c r="F410" s="60">
        <f t="shared" si="53"/>
        <v>0</v>
      </c>
      <c r="G410" s="60">
        <f t="shared" si="53"/>
        <v>0</v>
      </c>
      <c r="H410" s="60">
        <f t="shared" si="53"/>
        <v>0</v>
      </c>
      <c r="I410" s="60">
        <f t="shared" si="53"/>
        <v>0</v>
      </c>
    </row>
    <row r="411" spans="3:9" ht="12">
      <c r="C411" s="60"/>
      <c r="D411" s="60"/>
      <c r="E411" s="60"/>
      <c r="F411" s="60"/>
      <c r="G411" s="60"/>
      <c r="H411" s="60"/>
      <c r="I411" s="60"/>
    </row>
    <row r="412" spans="1:11" ht="12">
      <c r="A412" s="33" t="s">
        <v>52</v>
      </c>
      <c r="B412" s="14" t="s">
        <v>233</v>
      </c>
      <c r="C412" s="61">
        <f aca="true" t="shared" si="54" ref="C412:I412">C404+C410</f>
        <v>0</v>
      </c>
      <c r="D412" s="61">
        <f t="shared" si="54"/>
        <v>0</v>
      </c>
      <c r="E412" s="61">
        <f t="shared" si="54"/>
        <v>0</v>
      </c>
      <c r="F412" s="61">
        <f t="shared" si="54"/>
        <v>0</v>
      </c>
      <c r="G412" s="61">
        <f t="shared" si="54"/>
        <v>0</v>
      </c>
      <c r="H412" s="61">
        <f t="shared" si="54"/>
        <v>0</v>
      </c>
      <c r="I412" s="61">
        <f t="shared" si="54"/>
        <v>0</v>
      </c>
      <c r="K412" t="s">
        <v>203</v>
      </c>
    </row>
    <row r="413" spans="3:9" ht="12">
      <c r="C413" s="60"/>
      <c r="D413" s="60"/>
      <c r="E413" s="60"/>
      <c r="F413" s="60"/>
      <c r="G413" s="60"/>
      <c r="H413" s="60"/>
      <c r="I413" s="60"/>
    </row>
    <row r="414" spans="1:9" ht="12">
      <c r="A414" t="s">
        <v>54</v>
      </c>
      <c r="B414" t="s">
        <v>93</v>
      </c>
      <c r="C414" s="68">
        <f>'VE-CA-6'!O8</f>
        <v>0</v>
      </c>
      <c r="D414" s="68">
        <f>'VE-CA-6'!O10</f>
        <v>0</v>
      </c>
      <c r="E414" s="68">
        <f>'VE-CA-6'!O12</f>
        <v>0</v>
      </c>
      <c r="F414" s="68">
        <f>'VE-CA-6'!O14</f>
        <v>0</v>
      </c>
      <c r="G414" s="68">
        <f>'VE-CA-6'!O16</f>
        <v>0</v>
      </c>
      <c r="H414" s="68">
        <f>'VE-CA-6'!O18</f>
        <v>0</v>
      </c>
      <c r="I414" s="68">
        <f>SUM(C414:H414)</f>
        <v>0</v>
      </c>
    </row>
    <row r="415" spans="3:9" ht="12">
      <c r="C415" s="60"/>
      <c r="D415" s="60"/>
      <c r="E415" s="60"/>
      <c r="F415" s="60"/>
      <c r="G415" s="60"/>
      <c r="H415" s="60"/>
      <c r="I415" s="60"/>
    </row>
    <row r="416" spans="1:9" ht="12">
      <c r="A416" t="s">
        <v>56</v>
      </c>
      <c r="B416" s="12" t="s">
        <v>234</v>
      </c>
      <c r="C416" s="60" t="e">
        <f aca="true" t="shared" si="55" ref="C416:I416">C412/C414</f>
        <v>#DIV/0!</v>
      </c>
      <c r="D416" s="60" t="e">
        <f t="shared" si="55"/>
        <v>#DIV/0!</v>
      </c>
      <c r="E416" s="60" t="e">
        <f t="shared" si="55"/>
        <v>#DIV/0!</v>
      </c>
      <c r="F416" s="60" t="e">
        <f t="shared" si="55"/>
        <v>#DIV/0!</v>
      </c>
      <c r="G416" s="60" t="e">
        <f t="shared" si="55"/>
        <v>#DIV/0!</v>
      </c>
      <c r="H416" s="60" t="e">
        <f t="shared" si="55"/>
        <v>#DIV/0!</v>
      </c>
      <c r="I416" s="60" t="e">
        <f t="shared" si="55"/>
        <v>#DIV/0!</v>
      </c>
    </row>
    <row r="417" spans="3:9" ht="12">
      <c r="C417" s="60"/>
      <c r="D417" s="60"/>
      <c r="E417" s="60"/>
      <c r="F417" s="60"/>
      <c r="G417" s="60"/>
      <c r="H417" s="60"/>
      <c r="I417" s="60"/>
    </row>
    <row r="421" spans="1:9" ht="12">
      <c r="A421" t="s">
        <v>83</v>
      </c>
      <c r="C421" s="60"/>
      <c r="D421" s="60"/>
      <c r="E421" s="60"/>
      <c r="F421" s="60"/>
      <c r="G421" s="60"/>
      <c r="H421" s="60"/>
      <c r="I421" s="60"/>
    </row>
    <row r="422" spans="1:9" ht="12">
      <c r="A422" t="s">
        <v>22</v>
      </c>
      <c r="C422" s="60"/>
      <c r="D422" s="62" t="s">
        <v>23</v>
      </c>
      <c r="E422" s="41" t="str">
        <f>'VE-CA-1'!$G$3</f>
        <v>WTCS</v>
      </c>
      <c r="F422" s="60"/>
      <c r="G422" s="60"/>
      <c r="H422" s="60"/>
      <c r="I422" s="60"/>
    </row>
    <row r="423" spans="2:9" ht="12">
      <c r="B423" s="10" t="s">
        <v>24</v>
      </c>
      <c r="C423" s="61" t="str">
        <f>'VE-CA-1'!$C$4</f>
        <v>2020-2021</v>
      </c>
      <c r="D423" s="60"/>
      <c r="E423" s="60"/>
      <c r="F423" s="60"/>
      <c r="G423" s="60"/>
      <c r="H423" s="62" t="s">
        <v>26</v>
      </c>
      <c r="I423" s="101">
        <f>'VE-CA-1'!$J$4</f>
        <v>44027</v>
      </c>
    </row>
    <row r="424" spans="1:9" ht="12">
      <c r="A424" s="33"/>
      <c r="B424" s="33"/>
      <c r="C424" s="61"/>
      <c r="D424" s="61"/>
      <c r="E424" s="61"/>
      <c r="F424" s="61"/>
      <c r="G424" s="61"/>
      <c r="H424" s="61"/>
      <c r="I424" s="38" t="s">
        <v>202</v>
      </c>
    </row>
    <row r="425" spans="3:9" ht="12">
      <c r="C425" s="11" t="s">
        <v>167</v>
      </c>
      <c r="D425" s="11" t="s">
        <v>84</v>
      </c>
      <c r="E425" s="11" t="s">
        <v>78</v>
      </c>
      <c r="F425" s="11" t="s">
        <v>85</v>
      </c>
      <c r="G425" s="11" t="s">
        <v>169</v>
      </c>
      <c r="H425" s="11" t="s">
        <v>86</v>
      </c>
      <c r="I425" s="63"/>
    </row>
    <row r="426" spans="1:9" ht="12">
      <c r="A426" s="36" t="s">
        <v>33</v>
      </c>
      <c r="B426" s="36" t="s">
        <v>34</v>
      </c>
      <c r="C426" s="36" t="s">
        <v>168</v>
      </c>
      <c r="D426" s="36" t="s">
        <v>87</v>
      </c>
      <c r="E426" s="36" t="s">
        <v>134</v>
      </c>
      <c r="F426" s="36" t="s">
        <v>88</v>
      </c>
      <c r="G426" s="36" t="s">
        <v>89</v>
      </c>
      <c r="H426" s="36" t="s">
        <v>90</v>
      </c>
      <c r="I426" s="64" t="s">
        <v>184</v>
      </c>
    </row>
    <row r="427" spans="3:9" ht="12">
      <c r="C427" s="60"/>
      <c r="D427" s="60"/>
      <c r="E427" s="60"/>
      <c r="F427" s="60"/>
      <c r="G427" s="60"/>
      <c r="H427" s="60"/>
      <c r="I427" s="60"/>
    </row>
    <row r="428" spans="1:9" ht="12">
      <c r="A428" t="s">
        <v>42</v>
      </c>
      <c r="B428" t="s">
        <v>43</v>
      </c>
      <c r="C428" s="60">
        <f>ROUND('VE-CA-6'!P9*$I$428,0)</f>
        <v>0</v>
      </c>
      <c r="D428" s="60">
        <f>ROUND('VE-CA-6'!P11*$I$428,0)</f>
        <v>0</v>
      </c>
      <c r="E428" s="60">
        <f>ROUND(I428-C428-D428-F428-G428-H428,0)</f>
        <v>0</v>
      </c>
      <c r="F428" s="60">
        <f>ROUND('VE-CA-6'!P15*$I$428,0)</f>
        <v>0</v>
      </c>
      <c r="G428" s="60">
        <f>ROUND('VE-CA-6'!P17*$I$428,0)</f>
        <v>0</v>
      </c>
      <c r="H428" s="60">
        <f>ROUND('VE-CA-6'!P19*$I$428,0)</f>
        <v>0</v>
      </c>
      <c r="I428" s="60">
        <f>'VE-CA-3'!R13</f>
        <v>0</v>
      </c>
    </row>
    <row r="429" spans="3:9" ht="12">
      <c r="C429" s="60"/>
      <c r="D429" s="60"/>
      <c r="E429" s="60"/>
      <c r="F429" s="60"/>
      <c r="G429" s="60"/>
      <c r="H429" s="60"/>
      <c r="I429" s="60"/>
    </row>
    <row r="430" spans="1:9" ht="12">
      <c r="A430" t="s">
        <v>44</v>
      </c>
      <c r="B430" t="s">
        <v>91</v>
      </c>
      <c r="C430" s="60">
        <f>ROUND('VE-CA-6'!P9*$I$430,0)</f>
        <v>0</v>
      </c>
      <c r="D430" s="60">
        <f>ROUND('VE-CA-6'!P11*$I$430,0)</f>
        <v>0</v>
      </c>
      <c r="E430" s="60">
        <f>ROUND(I430-C430-D430-F430-G430-H430,0)</f>
        <v>0</v>
      </c>
      <c r="F430" s="60">
        <f>ROUND('VE-CA-6'!P15*$I$430,0)</f>
        <v>0</v>
      </c>
      <c r="G430" s="60">
        <f>ROUND('VE-CA-6'!P17*$I$430,0)</f>
        <v>0</v>
      </c>
      <c r="H430" s="60">
        <f>ROUND('VE-CA-6'!P19*$I$430,0)</f>
        <v>0</v>
      </c>
      <c r="I430" s="60">
        <f>'VE-CA-3'!R15</f>
        <v>0</v>
      </c>
    </row>
    <row r="431" spans="3:9" ht="12">
      <c r="C431" s="60"/>
      <c r="D431" s="60"/>
      <c r="E431" s="60"/>
      <c r="F431" s="60"/>
      <c r="G431" s="60"/>
      <c r="H431" s="60"/>
      <c r="I431" s="60"/>
    </row>
    <row r="432" spans="1:9" ht="12">
      <c r="A432" t="s">
        <v>46</v>
      </c>
      <c r="B432" s="33" t="s">
        <v>47</v>
      </c>
      <c r="C432" s="61">
        <f>ROUND('VE-CA-6'!P9*$I$432,0)</f>
        <v>0</v>
      </c>
      <c r="D432" s="61">
        <f>ROUND('VE-CA-6'!P11*$I$432,0)</f>
        <v>0</v>
      </c>
      <c r="E432" s="61">
        <f>ROUND(I432-C432-D432-F432-G432-H432,0)</f>
        <v>0</v>
      </c>
      <c r="F432" s="61">
        <f>ROUND('VE-CA-6'!P15*$I$432,0)</f>
        <v>0</v>
      </c>
      <c r="G432" s="61">
        <f>ROUND('VE-CA-6'!P17*$I$432,0)</f>
        <v>0</v>
      </c>
      <c r="H432" s="61">
        <f>ROUND('VE-CA-6'!P19*$I$432,0)</f>
        <v>0</v>
      </c>
      <c r="I432" s="61">
        <f>'VE-CA-3'!R17</f>
        <v>0</v>
      </c>
    </row>
    <row r="433" spans="3:9" ht="12">
      <c r="C433" s="60"/>
      <c r="D433" s="60"/>
      <c r="E433" s="60"/>
      <c r="F433" s="60"/>
      <c r="G433" s="60"/>
      <c r="H433" s="60"/>
      <c r="I433" s="60"/>
    </row>
    <row r="434" spans="1:9" ht="12">
      <c r="A434" t="s">
        <v>69</v>
      </c>
      <c r="B434" s="12" t="s">
        <v>231</v>
      </c>
      <c r="C434" s="60">
        <f aca="true" t="shared" si="56" ref="C434:I434">SUM(C428:C432)</f>
        <v>0</v>
      </c>
      <c r="D434" s="60">
        <f t="shared" si="56"/>
        <v>0</v>
      </c>
      <c r="E434" s="60">
        <f t="shared" si="56"/>
        <v>0</v>
      </c>
      <c r="F434" s="60">
        <f t="shared" si="56"/>
        <v>0</v>
      </c>
      <c r="G434" s="60">
        <f t="shared" si="56"/>
        <v>0</v>
      </c>
      <c r="H434" s="60">
        <f t="shared" si="56"/>
        <v>0</v>
      </c>
      <c r="I434" s="60">
        <f t="shared" si="56"/>
        <v>0</v>
      </c>
    </row>
    <row r="435" spans="3:9" ht="12">
      <c r="C435" s="60"/>
      <c r="D435" s="60"/>
      <c r="E435" s="60"/>
      <c r="F435" s="60"/>
      <c r="G435" s="60"/>
      <c r="H435" s="60"/>
      <c r="I435" s="60"/>
    </row>
    <row r="436" spans="1:9" ht="12">
      <c r="A436" t="s">
        <v>71</v>
      </c>
      <c r="B436" t="s">
        <v>92</v>
      </c>
      <c r="C436" s="60">
        <f>ROUND('VE-CA-6'!P9*$I$436,0)</f>
        <v>0</v>
      </c>
      <c r="D436" s="60">
        <f>ROUND('VE-CA-6'!P11*$I$436,0)</f>
        <v>0</v>
      </c>
      <c r="E436" s="60">
        <f>ROUND(I436-C436-D436-F436-G436-H436,0)</f>
        <v>0</v>
      </c>
      <c r="F436" s="60">
        <f>ROUND('VE-CA-6'!P15*$I$436,0)</f>
        <v>0</v>
      </c>
      <c r="G436" s="60">
        <f>ROUND('VE-CA-6'!P17*$I$436,0)</f>
        <v>0</v>
      </c>
      <c r="H436" s="60">
        <f>ROUND('VE-CA-6'!P19*$I$436,0)</f>
        <v>0</v>
      </c>
      <c r="I436" s="60">
        <f>'VE-CA-3'!R19</f>
        <v>0</v>
      </c>
    </row>
    <row r="437" spans="3:9" ht="12">
      <c r="C437" s="60"/>
      <c r="D437" s="60"/>
      <c r="E437" s="60"/>
      <c r="F437" s="60"/>
      <c r="G437" s="60"/>
      <c r="H437" s="60"/>
      <c r="I437" s="60"/>
    </row>
    <row r="438" spans="1:9" ht="12">
      <c r="A438" t="s">
        <v>48</v>
      </c>
      <c r="B438" s="33" t="s">
        <v>51</v>
      </c>
      <c r="C438" s="61">
        <f>ROUND('VE-CA-6'!P9*$I$438,0)</f>
        <v>0</v>
      </c>
      <c r="D438" s="61">
        <f>ROUND('VE-CA-6'!P11*$I$438,0)</f>
        <v>0</v>
      </c>
      <c r="E438" s="61">
        <f>ROUND(I438-C438-D438-F438-G438-H438,0)</f>
        <v>0</v>
      </c>
      <c r="F438" s="61">
        <f>ROUND('VE-CA-6'!P15*$I$438,0)</f>
        <v>0</v>
      </c>
      <c r="G438" s="61">
        <f>ROUND('VE-CA-6'!P17*$I$438,0)</f>
        <v>0</v>
      </c>
      <c r="H438" s="61">
        <f>ROUND('VE-CA-6'!P19*$I$438,0)</f>
        <v>0</v>
      </c>
      <c r="I438" s="61">
        <f>'VE-CA-3'!R21</f>
        <v>0</v>
      </c>
    </row>
    <row r="439" spans="3:9" ht="12">
      <c r="C439" s="60"/>
      <c r="D439" s="60"/>
      <c r="E439" s="60"/>
      <c r="F439" s="60"/>
      <c r="G439" s="60"/>
      <c r="H439" s="60"/>
      <c r="I439" s="60"/>
    </row>
    <row r="440" spans="1:9" ht="12">
      <c r="A440" t="s">
        <v>50</v>
      </c>
      <c r="B440" s="12" t="s">
        <v>232</v>
      </c>
      <c r="C440" s="60">
        <f aca="true" t="shared" si="57" ref="C440:I440">SUM(C436:C438)</f>
        <v>0</v>
      </c>
      <c r="D440" s="60">
        <f t="shared" si="57"/>
        <v>0</v>
      </c>
      <c r="E440" s="60">
        <f t="shared" si="57"/>
        <v>0</v>
      </c>
      <c r="F440" s="60">
        <f t="shared" si="57"/>
        <v>0</v>
      </c>
      <c r="G440" s="60">
        <f t="shared" si="57"/>
        <v>0</v>
      </c>
      <c r="H440" s="60">
        <f t="shared" si="57"/>
        <v>0</v>
      </c>
      <c r="I440" s="60">
        <f t="shared" si="57"/>
        <v>0</v>
      </c>
    </row>
    <row r="441" spans="3:9" ht="12">
      <c r="C441" s="60"/>
      <c r="D441" s="60"/>
      <c r="E441" s="60"/>
      <c r="F441" s="60"/>
      <c r="G441" s="60"/>
      <c r="H441" s="60"/>
      <c r="I441" s="60"/>
    </row>
    <row r="442" spans="1:11" ht="12">
      <c r="A442" s="33" t="s">
        <v>52</v>
      </c>
      <c r="B442" s="14" t="s">
        <v>233</v>
      </c>
      <c r="C442" s="61">
        <f aca="true" t="shared" si="58" ref="C442:I442">C434+C440</f>
        <v>0</v>
      </c>
      <c r="D442" s="61">
        <f t="shared" si="58"/>
        <v>0</v>
      </c>
      <c r="E442" s="61">
        <f t="shared" si="58"/>
        <v>0</v>
      </c>
      <c r="F442" s="61">
        <f t="shared" si="58"/>
        <v>0</v>
      </c>
      <c r="G442" s="61">
        <f t="shared" si="58"/>
        <v>0</v>
      </c>
      <c r="H442" s="61">
        <f t="shared" si="58"/>
        <v>0</v>
      </c>
      <c r="I442" s="61">
        <f t="shared" si="58"/>
        <v>0</v>
      </c>
      <c r="K442" t="s">
        <v>203</v>
      </c>
    </row>
    <row r="443" spans="3:9" ht="12">
      <c r="C443" s="60"/>
      <c r="D443" s="60"/>
      <c r="E443" s="60"/>
      <c r="F443" s="60"/>
      <c r="G443" s="60"/>
      <c r="H443" s="60"/>
      <c r="I443" s="60"/>
    </row>
    <row r="444" spans="1:9" ht="12">
      <c r="A444" t="s">
        <v>54</v>
      </c>
      <c r="B444" t="s">
        <v>93</v>
      </c>
      <c r="C444" s="68">
        <f>'VE-CA-6'!P8</f>
        <v>0</v>
      </c>
      <c r="D444" s="68">
        <f>'VE-CA-6'!P10</f>
        <v>0</v>
      </c>
      <c r="E444" s="68">
        <f>'VE-CA-6'!P12</f>
        <v>0</v>
      </c>
      <c r="F444" s="68">
        <f>'VE-CA-6'!P14</f>
        <v>0</v>
      </c>
      <c r="G444" s="68">
        <f>'VE-CA-6'!P16</f>
        <v>0</v>
      </c>
      <c r="H444" s="68">
        <f>'VE-CA-6'!P18</f>
        <v>0</v>
      </c>
      <c r="I444" s="68">
        <f>SUM(C444:H444)</f>
        <v>0</v>
      </c>
    </row>
    <row r="445" spans="3:9" ht="12">
      <c r="C445" s="60"/>
      <c r="D445" s="60"/>
      <c r="E445" s="60"/>
      <c r="F445" s="60"/>
      <c r="G445" s="60"/>
      <c r="H445" s="60"/>
      <c r="I445" s="60"/>
    </row>
    <row r="446" spans="1:9" ht="12">
      <c r="A446" t="s">
        <v>56</v>
      </c>
      <c r="B446" s="12" t="s">
        <v>234</v>
      </c>
      <c r="C446" s="60" t="e">
        <f>C442/C444</f>
        <v>#DIV/0!</v>
      </c>
      <c r="D446" s="60" t="e">
        <f aca="true" t="shared" si="59" ref="D446:I446">D442/D444</f>
        <v>#DIV/0!</v>
      </c>
      <c r="E446" s="60" t="e">
        <f t="shared" si="59"/>
        <v>#DIV/0!</v>
      </c>
      <c r="F446" s="60" t="e">
        <f t="shared" si="59"/>
        <v>#DIV/0!</v>
      </c>
      <c r="G446" s="60" t="e">
        <f t="shared" si="59"/>
        <v>#DIV/0!</v>
      </c>
      <c r="H446" s="60" t="e">
        <f t="shared" si="59"/>
        <v>#DIV/0!</v>
      </c>
      <c r="I446" s="60" t="e">
        <f t="shared" si="59"/>
        <v>#DIV/0!</v>
      </c>
    </row>
    <row r="447" spans="3:9" ht="12">
      <c r="C447" s="60"/>
      <c r="D447" s="60"/>
      <c r="E447" s="60"/>
      <c r="F447" s="60"/>
      <c r="G447" s="60"/>
      <c r="H447" s="60"/>
      <c r="I447" s="60"/>
    </row>
    <row r="451" spans="1:9" ht="12">
      <c r="A451" t="s">
        <v>83</v>
      </c>
      <c r="C451" s="60"/>
      <c r="D451" s="60"/>
      <c r="E451" s="60"/>
      <c r="F451" s="60"/>
      <c r="G451" s="60"/>
      <c r="H451" s="60"/>
      <c r="I451" s="60"/>
    </row>
    <row r="452" spans="1:9" ht="12">
      <c r="A452" t="s">
        <v>22</v>
      </c>
      <c r="C452" s="60"/>
      <c r="D452" s="62" t="s">
        <v>23</v>
      </c>
      <c r="E452" s="41" t="str">
        <f>'VE-CA-1'!$G$3</f>
        <v>WTCS</v>
      </c>
      <c r="F452" s="60"/>
      <c r="G452" s="60"/>
      <c r="H452" s="60"/>
      <c r="I452" s="60"/>
    </row>
    <row r="453" spans="2:9" ht="12">
      <c r="B453" s="10" t="s">
        <v>24</v>
      </c>
      <c r="C453" s="61" t="str">
        <f>'VE-CA-1'!$C$4</f>
        <v>2020-2021</v>
      </c>
      <c r="D453" s="60"/>
      <c r="E453" s="60"/>
      <c r="F453" s="60"/>
      <c r="G453" s="60"/>
      <c r="H453" s="62" t="s">
        <v>26</v>
      </c>
      <c r="I453" s="101">
        <f>'VE-CA-1'!$J$4</f>
        <v>44027</v>
      </c>
    </row>
    <row r="454" spans="1:9" ht="12">
      <c r="A454" s="33"/>
      <c r="B454" s="33"/>
      <c r="C454" s="61"/>
      <c r="D454" s="61"/>
      <c r="E454" s="61"/>
      <c r="F454" s="61"/>
      <c r="G454" s="61"/>
      <c r="H454" s="61"/>
      <c r="I454" s="38" t="s">
        <v>202</v>
      </c>
    </row>
    <row r="455" spans="3:9" ht="12">
      <c r="C455" s="11" t="s">
        <v>167</v>
      </c>
      <c r="D455" s="11" t="s">
        <v>84</v>
      </c>
      <c r="E455" s="11" t="s">
        <v>78</v>
      </c>
      <c r="F455" s="11" t="s">
        <v>85</v>
      </c>
      <c r="G455" s="11" t="s">
        <v>169</v>
      </c>
      <c r="H455" s="11" t="s">
        <v>86</v>
      </c>
      <c r="I455" s="63"/>
    </row>
    <row r="456" spans="1:9" ht="12">
      <c r="A456" s="36" t="s">
        <v>33</v>
      </c>
      <c r="B456" s="36" t="s">
        <v>34</v>
      </c>
      <c r="C456" s="36" t="s">
        <v>168</v>
      </c>
      <c r="D456" s="36" t="s">
        <v>87</v>
      </c>
      <c r="E456" s="36" t="s">
        <v>134</v>
      </c>
      <c r="F456" s="36" t="s">
        <v>88</v>
      </c>
      <c r="G456" s="36" t="s">
        <v>89</v>
      </c>
      <c r="H456" s="36" t="s">
        <v>90</v>
      </c>
      <c r="I456" s="64" t="s">
        <v>185</v>
      </c>
    </row>
    <row r="457" spans="3:9" ht="12">
      <c r="C457" s="60"/>
      <c r="D457" s="60"/>
      <c r="E457" s="60"/>
      <c r="F457" s="60"/>
      <c r="G457" s="60"/>
      <c r="H457" s="60"/>
      <c r="I457" s="60"/>
    </row>
    <row r="458" spans="1:9" ht="12">
      <c r="A458" t="s">
        <v>42</v>
      </c>
      <c r="B458" t="s">
        <v>43</v>
      </c>
      <c r="C458" s="60">
        <f>ROUND('VE-CA-6'!Q9*$I$458,0)</f>
        <v>0</v>
      </c>
      <c r="D458" s="60">
        <f>ROUND('VE-CA-6'!Q11*$I$458,0)</f>
        <v>0</v>
      </c>
      <c r="E458" s="60">
        <f>ROUND(I458-C458-D458-F458-G458-H458,0)</f>
        <v>0</v>
      </c>
      <c r="F458" s="60">
        <f>ROUND('VE-CA-6'!Q15*$I$458,0)</f>
        <v>0</v>
      </c>
      <c r="G458" s="60">
        <f>ROUND('VE-CA-6'!Q17*$I$458,0)</f>
        <v>0</v>
      </c>
      <c r="H458" s="60">
        <f>ROUND('VE-CA-6'!Q19*$I$458,0)</f>
        <v>0</v>
      </c>
      <c r="I458" s="60">
        <f>'VE-CA-3'!S13</f>
        <v>0</v>
      </c>
    </row>
    <row r="459" spans="3:9" ht="12">
      <c r="C459" s="60"/>
      <c r="D459" s="60"/>
      <c r="E459" s="60"/>
      <c r="F459" s="60"/>
      <c r="G459" s="60"/>
      <c r="H459" s="60"/>
      <c r="I459" s="60"/>
    </row>
    <row r="460" spans="1:9" ht="12">
      <c r="A460" t="s">
        <v>44</v>
      </c>
      <c r="B460" t="s">
        <v>91</v>
      </c>
      <c r="C460" s="60">
        <f>ROUND('VE-CA-6'!Q9*$I$460,0)</f>
        <v>0</v>
      </c>
      <c r="D460" s="60">
        <f>ROUND('VE-CA-6'!Q11*$I$460,0)</f>
        <v>0</v>
      </c>
      <c r="E460" s="60">
        <f>ROUND(I460-C460-D460-F460-G460-H460,0)</f>
        <v>0</v>
      </c>
      <c r="F460" s="60">
        <f>ROUND('VE-CA-6'!Q15*$I$460,0)</f>
        <v>0</v>
      </c>
      <c r="G460" s="60">
        <f>ROUND('VE-CA-6'!Q17*$I$460,0)</f>
        <v>0</v>
      </c>
      <c r="H460" s="60">
        <f>ROUND('VE-CA-6'!Q19*$I$460,0)</f>
        <v>0</v>
      </c>
      <c r="I460" s="60">
        <f>'VE-CA-3'!S15</f>
        <v>0</v>
      </c>
    </row>
    <row r="461" spans="3:9" ht="12">
      <c r="C461" s="60"/>
      <c r="D461" s="60"/>
      <c r="E461" s="60"/>
      <c r="F461" s="60"/>
      <c r="G461" s="60"/>
      <c r="H461" s="60"/>
      <c r="I461" s="60"/>
    </row>
    <row r="462" spans="1:9" ht="12">
      <c r="A462" t="s">
        <v>46</v>
      </c>
      <c r="B462" s="33" t="s">
        <v>47</v>
      </c>
      <c r="C462" s="61">
        <f>ROUND('VE-CA-6'!Q9*$I$462,0)</f>
        <v>0</v>
      </c>
      <c r="D462" s="61">
        <f>ROUND('VE-CA-6'!Q11*$I$462,0)</f>
        <v>0</v>
      </c>
      <c r="E462" s="61">
        <f>ROUND(I462-C462-D462-F462-G462-H462,0)</f>
        <v>0</v>
      </c>
      <c r="F462" s="61">
        <f>ROUND('VE-CA-6'!Q15*$I$462,0)</f>
        <v>0</v>
      </c>
      <c r="G462" s="61">
        <f>ROUND('VE-CA-6'!Q17*$I$462,0)</f>
        <v>0</v>
      </c>
      <c r="H462" s="61">
        <f>ROUND('VE-CA-6'!Q19*$I$462,0)</f>
        <v>0</v>
      </c>
      <c r="I462" s="61">
        <f>'VE-CA-3'!S17</f>
        <v>0</v>
      </c>
    </row>
    <row r="463" spans="3:9" ht="12">
      <c r="C463" s="60"/>
      <c r="D463" s="60"/>
      <c r="E463" s="60"/>
      <c r="F463" s="60"/>
      <c r="G463" s="60"/>
      <c r="H463" s="60"/>
      <c r="I463" s="60"/>
    </row>
    <row r="464" spans="1:9" ht="12">
      <c r="A464" t="s">
        <v>69</v>
      </c>
      <c r="B464" s="12" t="s">
        <v>231</v>
      </c>
      <c r="C464" s="60">
        <f aca="true" t="shared" si="60" ref="C464:I464">SUM(C458:C462)</f>
        <v>0</v>
      </c>
      <c r="D464" s="60">
        <f t="shared" si="60"/>
        <v>0</v>
      </c>
      <c r="E464" s="60">
        <f t="shared" si="60"/>
        <v>0</v>
      </c>
      <c r="F464" s="60">
        <f t="shared" si="60"/>
        <v>0</v>
      </c>
      <c r="G464" s="60">
        <f t="shared" si="60"/>
        <v>0</v>
      </c>
      <c r="H464" s="60">
        <f t="shared" si="60"/>
        <v>0</v>
      </c>
      <c r="I464" s="60">
        <f t="shared" si="60"/>
        <v>0</v>
      </c>
    </row>
    <row r="465" spans="3:9" ht="12">
      <c r="C465" s="60"/>
      <c r="D465" s="60"/>
      <c r="E465" s="60"/>
      <c r="F465" s="60"/>
      <c r="G465" s="60"/>
      <c r="H465" s="60"/>
      <c r="I465" s="60"/>
    </row>
    <row r="466" spans="1:9" ht="12">
      <c r="A466" t="s">
        <v>71</v>
      </c>
      <c r="B466" t="s">
        <v>92</v>
      </c>
      <c r="C466" s="60">
        <f>ROUND('VE-CA-6'!Q9*$I$466,0)</f>
        <v>0</v>
      </c>
      <c r="D466" s="60">
        <f>ROUND('VE-CA-6'!Q11*$I$466,0)</f>
        <v>0</v>
      </c>
      <c r="E466" s="60">
        <f>ROUND(I466-C466-D466-F466-G466-H466,0)</f>
        <v>0</v>
      </c>
      <c r="F466" s="60">
        <f>ROUND('VE-CA-6'!Q15*$I$466,0)</f>
        <v>0</v>
      </c>
      <c r="G466" s="60">
        <f>ROUND('VE-CA-6'!Q17*$I$466,0)</f>
        <v>0</v>
      </c>
      <c r="H466" s="60">
        <f>ROUND('VE-CA-6'!Q19*$I$466,0)</f>
        <v>0</v>
      </c>
      <c r="I466" s="60">
        <f>'VE-CA-3'!S19</f>
        <v>0</v>
      </c>
    </row>
    <row r="467" spans="3:9" ht="12">
      <c r="C467" s="60"/>
      <c r="D467" s="60"/>
      <c r="E467" s="60"/>
      <c r="F467" s="60"/>
      <c r="G467" s="60"/>
      <c r="H467" s="60"/>
      <c r="I467" s="60"/>
    </row>
    <row r="468" spans="1:9" ht="12">
      <c r="A468" t="s">
        <v>48</v>
      </c>
      <c r="B468" s="33" t="s">
        <v>51</v>
      </c>
      <c r="C468" s="61">
        <f>ROUND('VE-CA-6'!Q9*$I$468,0)</f>
        <v>0</v>
      </c>
      <c r="D468" s="61">
        <f>ROUND('VE-CA-6'!Q11*$I$468,0)</f>
        <v>0</v>
      </c>
      <c r="E468" s="61">
        <f>ROUND(I468-C468-D468-F468-G468-H468,0)</f>
        <v>0</v>
      </c>
      <c r="F468" s="61">
        <f>ROUND('VE-CA-6'!Q15*$I$468,0)</f>
        <v>0</v>
      </c>
      <c r="G468" s="61">
        <f>ROUND('VE-CA-6'!Q17*$I$468,0)</f>
        <v>0</v>
      </c>
      <c r="H468" s="61">
        <f>ROUND('VE-CA-6'!Q19*$I$468,0)</f>
        <v>0</v>
      </c>
      <c r="I468" s="61">
        <f>'VE-CA-3'!S21</f>
        <v>0</v>
      </c>
    </row>
    <row r="469" spans="3:9" ht="12">
      <c r="C469" s="60"/>
      <c r="D469" s="60"/>
      <c r="E469" s="60"/>
      <c r="F469" s="60"/>
      <c r="G469" s="60"/>
      <c r="H469" s="60"/>
      <c r="I469" s="60"/>
    </row>
    <row r="470" spans="1:9" ht="12">
      <c r="A470" t="s">
        <v>50</v>
      </c>
      <c r="B470" s="12" t="s">
        <v>232</v>
      </c>
      <c r="C470" s="60">
        <f aca="true" t="shared" si="61" ref="C470:I470">SUM(C466:C468)</f>
        <v>0</v>
      </c>
      <c r="D470" s="60">
        <f t="shared" si="61"/>
        <v>0</v>
      </c>
      <c r="E470" s="60">
        <f t="shared" si="61"/>
        <v>0</v>
      </c>
      <c r="F470" s="60">
        <f t="shared" si="61"/>
        <v>0</v>
      </c>
      <c r="G470" s="60">
        <f t="shared" si="61"/>
        <v>0</v>
      </c>
      <c r="H470" s="60">
        <f t="shared" si="61"/>
        <v>0</v>
      </c>
      <c r="I470" s="60">
        <f t="shared" si="61"/>
        <v>0</v>
      </c>
    </row>
    <row r="471" spans="3:9" ht="12">
      <c r="C471" s="60"/>
      <c r="D471" s="60"/>
      <c r="E471" s="60"/>
      <c r="F471" s="60"/>
      <c r="G471" s="60"/>
      <c r="H471" s="60"/>
      <c r="I471" s="60"/>
    </row>
    <row r="472" spans="1:11" ht="12">
      <c r="A472" s="33" t="s">
        <v>52</v>
      </c>
      <c r="B472" s="14" t="s">
        <v>233</v>
      </c>
      <c r="C472" s="61">
        <f aca="true" t="shared" si="62" ref="C472:I472">C464+C470</f>
        <v>0</v>
      </c>
      <c r="D472" s="61">
        <f t="shared" si="62"/>
        <v>0</v>
      </c>
      <c r="E472" s="61">
        <f t="shared" si="62"/>
        <v>0</v>
      </c>
      <c r="F472" s="61">
        <f t="shared" si="62"/>
        <v>0</v>
      </c>
      <c r="G472" s="61">
        <f t="shared" si="62"/>
        <v>0</v>
      </c>
      <c r="H472" s="61">
        <f t="shared" si="62"/>
        <v>0</v>
      </c>
      <c r="I472" s="61">
        <f t="shared" si="62"/>
        <v>0</v>
      </c>
      <c r="K472" t="s">
        <v>203</v>
      </c>
    </row>
    <row r="473" spans="3:9" ht="12">
      <c r="C473" s="60"/>
      <c r="D473" s="60"/>
      <c r="E473" s="60"/>
      <c r="F473" s="60"/>
      <c r="G473" s="60"/>
      <c r="H473" s="60"/>
      <c r="I473" s="60"/>
    </row>
    <row r="474" spans="1:9" ht="12">
      <c r="A474" t="s">
        <v>54</v>
      </c>
      <c r="B474" t="s">
        <v>93</v>
      </c>
      <c r="C474" s="68">
        <f>'VE-CA-6'!Q8</f>
        <v>0</v>
      </c>
      <c r="D474" s="68">
        <f>'VE-CA-6'!Q10</f>
        <v>0</v>
      </c>
      <c r="E474" s="68">
        <f>'VE-CA-6'!Q12</f>
        <v>0</v>
      </c>
      <c r="F474" s="68">
        <f>'VE-CA-6'!Q14</f>
        <v>0</v>
      </c>
      <c r="G474" s="68">
        <f>'VE-CA-6'!Q16</f>
        <v>0</v>
      </c>
      <c r="H474" s="68">
        <f>'VE-CA-6'!Q18</f>
        <v>0</v>
      </c>
      <c r="I474" s="68">
        <f>SUM(C474:H474)</f>
        <v>0</v>
      </c>
    </row>
    <row r="475" spans="3:9" ht="12">
      <c r="C475" s="60"/>
      <c r="D475" s="60"/>
      <c r="E475" s="60"/>
      <c r="F475" s="60"/>
      <c r="G475" s="60"/>
      <c r="H475" s="60"/>
      <c r="I475" s="60"/>
    </row>
    <row r="476" spans="1:9" ht="12">
      <c r="A476" t="s">
        <v>56</v>
      </c>
      <c r="B476" s="12" t="s">
        <v>234</v>
      </c>
      <c r="C476" s="60" t="e">
        <f aca="true" t="shared" si="63" ref="C476:I476">C472/C474</f>
        <v>#DIV/0!</v>
      </c>
      <c r="D476" s="60" t="e">
        <f t="shared" si="63"/>
        <v>#DIV/0!</v>
      </c>
      <c r="E476" s="60" t="e">
        <f t="shared" si="63"/>
        <v>#DIV/0!</v>
      </c>
      <c r="F476" s="60" t="e">
        <f t="shared" si="63"/>
        <v>#DIV/0!</v>
      </c>
      <c r="G476" s="60" t="e">
        <f t="shared" si="63"/>
        <v>#DIV/0!</v>
      </c>
      <c r="H476" s="60" t="e">
        <f t="shared" si="63"/>
        <v>#DIV/0!</v>
      </c>
      <c r="I476" s="60" t="e">
        <f t="shared" si="63"/>
        <v>#DIV/0!</v>
      </c>
    </row>
    <row r="477" spans="3:9" ht="12">
      <c r="C477" s="60"/>
      <c r="D477" s="60"/>
      <c r="E477" s="60"/>
      <c r="F477" s="60"/>
      <c r="G477" s="60"/>
      <c r="H477" s="60"/>
      <c r="I477" s="60"/>
    </row>
    <row r="481" spans="1:9" ht="12">
      <c r="A481" t="s">
        <v>83</v>
      </c>
      <c r="C481" s="60"/>
      <c r="D481" s="60"/>
      <c r="E481" s="60"/>
      <c r="F481" s="60"/>
      <c r="G481" s="60"/>
      <c r="H481" s="60"/>
      <c r="I481" s="60"/>
    </row>
    <row r="482" spans="1:9" ht="12">
      <c r="A482" t="s">
        <v>22</v>
      </c>
      <c r="C482" s="60"/>
      <c r="D482" s="62" t="s">
        <v>23</v>
      </c>
      <c r="E482" s="41" t="str">
        <f>'VE-CA-1'!$G$3</f>
        <v>WTCS</v>
      </c>
      <c r="F482" s="60"/>
      <c r="G482" s="60"/>
      <c r="H482" s="60"/>
      <c r="I482" s="60"/>
    </row>
    <row r="483" spans="2:9" ht="12">
      <c r="B483" s="10" t="s">
        <v>24</v>
      </c>
      <c r="C483" s="61" t="str">
        <f>'VE-CA-1'!$C$4</f>
        <v>2020-2021</v>
      </c>
      <c r="D483" s="60"/>
      <c r="E483" s="60"/>
      <c r="F483" s="60"/>
      <c r="G483" s="60"/>
      <c r="H483" s="62" t="s">
        <v>26</v>
      </c>
      <c r="I483" s="101">
        <f>'VE-CA-1'!$J$4</f>
        <v>44027</v>
      </c>
    </row>
    <row r="484" spans="1:9" ht="12">
      <c r="A484" s="33"/>
      <c r="B484" s="33"/>
      <c r="C484" s="61"/>
      <c r="D484" s="61"/>
      <c r="E484" s="61"/>
      <c r="F484" s="61"/>
      <c r="G484" s="61"/>
      <c r="H484" s="61"/>
      <c r="I484" s="38" t="s">
        <v>202</v>
      </c>
    </row>
    <row r="485" spans="3:9" ht="12">
      <c r="C485" s="11" t="s">
        <v>167</v>
      </c>
      <c r="D485" s="11" t="s">
        <v>84</v>
      </c>
      <c r="E485" s="11" t="s">
        <v>78</v>
      </c>
      <c r="F485" s="11" t="s">
        <v>85</v>
      </c>
      <c r="G485" s="11" t="s">
        <v>169</v>
      </c>
      <c r="H485" s="11" t="s">
        <v>86</v>
      </c>
      <c r="I485" s="63"/>
    </row>
    <row r="486" spans="1:9" ht="12">
      <c r="A486" s="36" t="s">
        <v>33</v>
      </c>
      <c r="B486" s="36" t="s">
        <v>34</v>
      </c>
      <c r="C486" s="36" t="s">
        <v>168</v>
      </c>
      <c r="D486" s="36" t="s">
        <v>87</v>
      </c>
      <c r="E486" s="36" t="s">
        <v>134</v>
      </c>
      <c r="F486" s="36" t="s">
        <v>88</v>
      </c>
      <c r="G486" s="36" t="s">
        <v>89</v>
      </c>
      <c r="H486" s="36" t="s">
        <v>90</v>
      </c>
      <c r="I486" s="64" t="s">
        <v>869</v>
      </c>
    </row>
    <row r="487" spans="3:9" ht="12">
      <c r="C487" s="60"/>
      <c r="D487" s="60"/>
      <c r="E487" s="60"/>
      <c r="F487" s="60"/>
      <c r="G487" s="60"/>
      <c r="H487" s="60"/>
      <c r="I487" s="60"/>
    </row>
    <row r="488" spans="1:9" ht="12">
      <c r="A488" t="s">
        <v>42</v>
      </c>
      <c r="B488" t="s">
        <v>43</v>
      </c>
      <c r="C488" s="60">
        <f>ROUND('VE-CA-6'!R9*$I$488,0)</f>
        <v>0</v>
      </c>
      <c r="D488" s="60">
        <f>ROUND('VE-CA-6'!R11*$I$488,0)</f>
        <v>0</v>
      </c>
      <c r="E488" s="60">
        <f>ROUND(I488-C488-D488-F488-G488-H488,0)</f>
        <v>0</v>
      </c>
      <c r="F488" s="60">
        <f>ROUND('VE-CA-6'!R15*$I$488,0)</f>
        <v>0</v>
      </c>
      <c r="G488" s="60">
        <f>ROUND('VE-CA-6'!R17*$I$488,0)</f>
        <v>0</v>
      </c>
      <c r="H488" s="60">
        <f>ROUND('VE-CA-6'!R19*$I$488,0)</f>
        <v>0</v>
      </c>
      <c r="I488" s="60">
        <f>'VE-CA-3'!T13</f>
        <v>0</v>
      </c>
    </row>
    <row r="489" spans="3:9" ht="12">
      <c r="C489" s="60"/>
      <c r="D489" s="60"/>
      <c r="E489" s="60"/>
      <c r="F489" s="60"/>
      <c r="G489" s="60"/>
      <c r="H489" s="60"/>
      <c r="I489" s="60"/>
    </row>
    <row r="490" spans="1:9" ht="12">
      <c r="A490" t="s">
        <v>44</v>
      </c>
      <c r="B490" t="s">
        <v>91</v>
      </c>
      <c r="C490" s="60">
        <f>ROUND('VE-CA-6'!R9*$I$490,0)</f>
        <v>0</v>
      </c>
      <c r="D490" s="60">
        <f>ROUND('VE-CA-6'!R11*$I$490,0)</f>
        <v>0</v>
      </c>
      <c r="E490" s="60">
        <f>ROUND(I490-C490-D490-F490-G490-H490,0)</f>
        <v>0</v>
      </c>
      <c r="F490" s="60">
        <f>ROUND('VE-CA-6'!R15*$I$490,0)</f>
        <v>0</v>
      </c>
      <c r="G490" s="60">
        <f>ROUND('VE-CA-6'!R17*$I$490,0)</f>
        <v>0</v>
      </c>
      <c r="H490" s="60">
        <f>ROUND('VE-CA-6'!R19*$I$490,0)</f>
        <v>0</v>
      </c>
      <c r="I490" s="60">
        <f>'VE-CA-3'!T15</f>
        <v>0</v>
      </c>
    </row>
    <row r="491" spans="3:9" ht="12">
      <c r="C491" s="60"/>
      <c r="D491" s="60"/>
      <c r="E491" s="60"/>
      <c r="F491" s="60"/>
      <c r="G491" s="60"/>
      <c r="H491" s="60"/>
      <c r="I491" s="60"/>
    </row>
    <row r="492" spans="1:9" ht="12">
      <c r="A492" t="s">
        <v>46</v>
      </c>
      <c r="B492" s="33" t="s">
        <v>47</v>
      </c>
      <c r="C492" s="61">
        <f>ROUND('VE-CA-6'!R9*$I$492,0)</f>
        <v>0</v>
      </c>
      <c r="D492" s="61">
        <f>ROUND('VE-CA-6'!R11*$I$492,0)</f>
        <v>0</v>
      </c>
      <c r="E492" s="61">
        <f>ROUND(I492-C492-D492-F492-G492-H492,0)</f>
        <v>0</v>
      </c>
      <c r="F492" s="61">
        <f>ROUND('VE-CA-6'!R15*$I$492,0)</f>
        <v>0</v>
      </c>
      <c r="G492" s="61">
        <f>ROUND('VE-CA-6'!R17*$I$492,0)</f>
        <v>0</v>
      </c>
      <c r="H492" s="61">
        <f>ROUND('VE-CA-6'!R19*$I$492,0)</f>
        <v>0</v>
      </c>
      <c r="I492" s="61">
        <f>'VE-CA-3'!T17</f>
        <v>0</v>
      </c>
    </row>
    <row r="493" spans="3:9" ht="12">
      <c r="C493" s="60"/>
      <c r="D493" s="60"/>
      <c r="E493" s="60"/>
      <c r="F493" s="60"/>
      <c r="G493" s="60"/>
      <c r="H493" s="60"/>
      <c r="I493" s="60"/>
    </row>
    <row r="494" spans="1:9" ht="12">
      <c r="A494" t="s">
        <v>69</v>
      </c>
      <c r="B494" s="12" t="s">
        <v>231</v>
      </c>
      <c r="C494" s="60">
        <f aca="true" t="shared" si="64" ref="C494:I494">SUM(C488:C492)</f>
        <v>0</v>
      </c>
      <c r="D494" s="60">
        <f t="shared" si="64"/>
        <v>0</v>
      </c>
      <c r="E494" s="60">
        <f t="shared" si="64"/>
        <v>0</v>
      </c>
      <c r="F494" s="60">
        <f t="shared" si="64"/>
        <v>0</v>
      </c>
      <c r="G494" s="60">
        <f t="shared" si="64"/>
        <v>0</v>
      </c>
      <c r="H494" s="60">
        <f t="shared" si="64"/>
        <v>0</v>
      </c>
      <c r="I494" s="60">
        <f t="shared" si="64"/>
        <v>0</v>
      </c>
    </row>
    <row r="495" spans="3:9" ht="12">
      <c r="C495" s="60"/>
      <c r="D495" s="60"/>
      <c r="E495" s="60"/>
      <c r="F495" s="60"/>
      <c r="G495" s="60"/>
      <c r="H495" s="60"/>
      <c r="I495" s="60"/>
    </row>
    <row r="496" spans="1:9" ht="12">
      <c r="A496" t="s">
        <v>71</v>
      </c>
      <c r="B496" t="s">
        <v>92</v>
      </c>
      <c r="C496" s="60">
        <f>ROUND('VE-CA-6'!R9*$I$496,0)</f>
        <v>0</v>
      </c>
      <c r="D496" s="60">
        <f>ROUND('VE-CA-6'!R11*$I$496,0)</f>
        <v>0</v>
      </c>
      <c r="E496" s="60">
        <f>ROUND(I496-C496-D496-F496-G496-H496,0)</f>
        <v>0</v>
      </c>
      <c r="F496" s="60">
        <f>ROUND('VE-CA-6'!R15*$I$496,0)</f>
        <v>0</v>
      </c>
      <c r="G496" s="60">
        <f>ROUND('VE-CA-6'!R17*$I$496,0)</f>
        <v>0</v>
      </c>
      <c r="H496" s="60">
        <f>ROUND('VE-CA-6'!R19*$I$496,0)</f>
        <v>0</v>
      </c>
      <c r="I496" s="60">
        <f>'VE-CA-3'!T19</f>
        <v>0</v>
      </c>
    </row>
    <row r="497" spans="3:9" ht="12">
      <c r="C497" s="60"/>
      <c r="D497" s="60"/>
      <c r="E497" s="60"/>
      <c r="F497" s="60"/>
      <c r="G497" s="60"/>
      <c r="H497" s="60"/>
      <c r="I497" s="60"/>
    </row>
    <row r="498" spans="1:9" ht="12">
      <c r="A498" t="s">
        <v>48</v>
      </c>
      <c r="B498" s="33" t="s">
        <v>51</v>
      </c>
      <c r="C498" s="61">
        <f>ROUND('VE-CA-6'!R9*$I$498,0)</f>
        <v>0</v>
      </c>
      <c r="D498" s="61">
        <f>ROUND('VE-CA-6'!R11*$I$498,0)</f>
        <v>0</v>
      </c>
      <c r="E498" s="61">
        <f>ROUND(I498-C498-D498-F498-G498-H498,0)</f>
        <v>0</v>
      </c>
      <c r="F498" s="61">
        <f>ROUND('VE-CA-6'!R15*$I$498,0)</f>
        <v>0</v>
      </c>
      <c r="G498" s="61">
        <f>ROUND('VE-CA-6'!R17*$I$498,0)</f>
        <v>0</v>
      </c>
      <c r="H498" s="61">
        <f>ROUND('VE-CA-6'!R19*$I$498,0)</f>
        <v>0</v>
      </c>
      <c r="I498" s="61">
        <f>'VE-CA-3'!T21</f>
        <v>0</v>
      </c>
    </row>
    <row r="499" spans="3:9" ht="12">
      <c r="C499" s="60"/>
      <c r="D499" s="60"/>
      <c r="E499" s="60"/>
      <c r="F499" s="60"/>
      <c r="G499" s="60"/>
      <c r="H499" s="60"/>
      <c r="I499" s="60"/>
    </row>
    <row r="500" spans="1:9" ht="12">
      <c r="A500" t="s">
        <v>50</v>
      </c>
      <c r="B500" s="12" t="s">
        <v>232</v>
      </c>
      <c r="C500" s="60">
        <f aca="true" t="shared" si="65" ref="C500:I500">SUM(C496:C498)</f>
        <v>0</v>
      </c>
      <c r="D500" s="60">
        <f t="shared" si="65"/>
        <v>0</v>
      </c>
      <c r="E500" s="60">
        <f t="shared" si="65"/>
        <v>0</v>
      </c>
      <c r="F500" s="60">
        <f t="shared" si="65"/>
        <v>0</v>
      </c>
      <c r="G500" s="60">
        <f t="shared" si="65"/>
        <v>0</v>
      </c>
      <c r="H500" s="60">
        <f t="shared" si="65"/>
        <v>0</v>
      </c>
      <c r="I500" s="60">
        <f t="shared" si="65"/>
        <v>0</v>
      </c>
    </row>
    <row r="501" spans="3:9" ht="12">
      <c r="C501" s="60"/>
      <c r="D501" s="60"/>
      <c r="E501" s="60"/>
      <c r="F501" s="60"/>
      <c r="G501" s="60"/>
      <c r="H501" s="60"/>
      <c r="I501" s="60"/>
    </row>
    <row r="502" spans="1:11" ht="12">
      <c r="A502" s="33" t="s">
        <v>52</v>
      </c>
      <c r="B502" s="14" t="s">
        <v>233</v>
      </c>
      <c r="C502" s="61">
        <f aca="true" t="shared" si="66" ref="C502:I502">C494+C500</f>
        <v>0</v>
      </c>
      <c r="D502" s="61">
        <f t="shared" si="66"/>
        <v>0</v>
      </c>
      <c r="E502" s="61">
        <f t="shared" si="66"/>
        <v>0</v>
      </c>
      <c r="F502" s="61">
        <f t="shared" si="66"/>
        <v>0</v>
      </c>
      <c r="G502" s="61">
        <f t="shared" si="66"/>
        <v>0</v>
      </c>
      <c r="H502" s="61">
        <f t="shared" si="66"/>
        <v>0</v>
      </c>
      <c r="I502" s="61">
        <f t="shared" si="66"/>
        <v>0</v>
      </c>
      <c r="K502" t="s">
        <v>203</v>
      </c>
    </row>
    <row r="503" spans="3:9" ht="12">
      <c r="C503" s="60"/>
      <c r="D503" s="60"/>
      <c r="E503" s="60"/>
      <c r="F503" s="60"/>
      <c r="G503" s="60"/>
      <c r="H503" s="60"/>
      <c r="I503" s="60"/>
    </row>
    <row r="504" spans="1:9" ht="12">
      <c r="A504" t="s">
        <v>54</v>
      </c>
      <c r="B504" t="s">
        <v>93</v>
      </c>
      <c r="C504" s="68">
        <f>'VE-CA-6'!R8</f>
        <v>0</v>
      </c>
      <c r="D504" s="68">
        <f>'VE-CA-6'!R10</f>
        <v>0</v>
      </c>
      <c r="E504" s="68">
        <f>'VE-CA-6'!R12</f>
        <v>0</v>
      </c>
      <c r="F504" s="68">
        <f>'VE-CA-6'!R14</f>
        <v>0</v>
      </c>
      <c r="G504" s="68">
        <f>'VE-CA-6'!R16</f>
        <v>0</v>
      </c>
      <c r="H504" s="68">
        <f>'VE-CA-6'!R18</f>
        <v>0</v>
      </c>
      <c r="I504" s="68">
        <f>SUM(C504:H504)</f>
        <v>0</v>
      </c>
    </row>
    <row r="505" spans="3:9" ht="12">
      <c r="C505" s="60"/>
      <c r="D505" s="60"/>
      <c r="E505" s="60"/>
      <c r="F505" s="60"/>
      <c r="G505" s="60"/>
      <c r="H505" s="60"/>
      <c r="I505" s="60"/>
    </row>
    <row r="506" spans="1:9" ht="12">
      <c r="A506" t="s">
        <v>56</v>
      </c>
      <c r="B506" s="12" t="s">
        <v>234</v>
      </c>
      <c r="C506" s="60" t="e">
        <f aca="true" t="shared" si="67" ref="C506:I506">C502/C504</f>
        <v>#DIV/0!</v>
      </c>
      <c r="D506" s="60" t="e">
        <f t="shared" si="67"/>
        <v>#DIV/0!</v>
      </c>
      <c r="E506" s="60" t="e">
        <f t="shared" si="67"/>
        <v>#DIV/0!</v>
      </c>
      <c r="F506" s="60" t="e">
        <f t="shared" si="67"/>
        <v>#DIV/0!</v>
      </c>
      <c r="G506" s="60" t="e">
        <f t="shared" si="67"/>
        <v>#DIV/0!</v>
      </c>
      <c r="H506" s="60" t="e">
        <f t="shared" si="67"/>
        <v>#DIV/0!</v>
      </c>
      <c r="I506" s="60" t="e">
        <f t="shared" si="67"/>
        <v>#DIV/0!</v>
      </c>
    </row>
    <row r="507" spans="3:9" ht="12">
      <c r="C507" s="60"/>
      <c r="D507" s="60"/>
      <c r="E507" s="60"/>
      <c r="F507" s="60"/>
      <c r="G507" s="60"/>
      <c r="H507" s="60"/>
      <c r="I507" s="60"/>
    </row>
  </sheetData>
  <sheetProtection/>
  <printOptions/>
  <pageMargins left="0.25" right="0.25" top="1" bottom="1" header="0.5" footer="0.5"/>
  <pageSetup horizontalDpi="300" verticalDpi="300" orientation="landscape" r:id="rId1"/>
  <rowBreaks count="6" manualBreakCount="6">
    <brk id="33" max="65535" man="1"/>
    <brk id="107" max="65535" man="1"/>
    <brk id="144" max="65535" man="1"/>
    <brk id="218" max="65535" man="1"/>
    <brk id="255" max="65535" man="1"/>
    <brk id="287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28125" style="0" customWidth="1"/>
    <col min="2" max="2" width="26.28125" style="0" customWidth="1"/>
    <col min="3" max="3" width="14.8515625" style="0" bestFit="1" customWidth="1"/>
    <col min="4" max="4" width="12.28125" style="0" customWidth="1"/>
    <col min="5" max="5" width="13.57421875" style="0" customWidth="1"/>
    <col min="6" max="6" width="13.140625" style="0" customWidth="1"/>
    <col min="7" max="7" width="12.8515625" style="0" customWidth="1"/>
    <col min="8" max="8" width="13.140625" style="0" customWidth="1"/>
    <col min="9" max="9" width="14.140625" style="0" customWidth="1"/>
  </cols>
  <sheetData>
    <row r="1" ht="12">
      <c r="A1" t="s">
        <v>11</v>
      </c>
    </row>
    <row r="2" spans="1:5" ht="12">
      <c r="A2" t="s">
        <v>22</v>
      </c>
      <c r="D2" s="10" t="s">
        <v>23</v>
      </c>
      <c r="E2" s="41" t="str">
        <f>'VE-CA-1'!$G$3</f>
        <v>WTCS</v>
      </c>
    </row>
    <row r="3" spans="2:9" ht="12">
      <c r="B3" s="10" t="s">
        <v>24</v>
      </c>
      <c r="C3" s="148" t="str">
        <f>'VE-CA-1'!$C$4</f>
        <v>2020-2021</v>
      </c>
      <c r="H3" s="10" t="s">
        <v>26</v>
      </c>
      <c r="I3" s="101">
        <f>'VE-CA-1'!$J$4</f>
        <v>44027</v>
      </c>
    </row>
    <row r="4" spans="1:9" ht="12">
      <c r="A4" s="33"/>
      <c r="B4" s="33"/>
      <c r="C4" s="33"/>
      <c r="D4" s="33"/>
      <c r="E4" s="33"/>
      <c r="F4" s="33"/>
      <c r="G4" s="33"/>
      <c r="H4" s="33"/>
      <c r="I4" s="38" t="s">
        <v>202</v>
      </c>
    </row>
    <row r="5" spans="3:8" ht="12">
      <c r="C5" s="11" t="s">
        <v>792</v>
      </c>
      <c r="D5" s="11" t="s">
        <v>84</v>
      </c>
      <c r="E5" s="11" t="s">
        <v>78</v>
      </c>
      <c r="F5" s="11" t="s">
        <v>85</v>
      </c>
      <c r="G5" s="11" t="s">
        <v>169</v>
      </c>
      <c r="H5" s="11" t="s">
        <v>86</v>
      </c>
    </row>
    <row r="6" spans="1:9" ht="12">
      <c r="A6" s="36" t="s">
        <v>33</v>
      </c>
      <c r="B6" s="36" t="s">
        <v>34</v>
      </c>
      <c r="C6" s="36" t="s">
        <v>793</v>
      </c>
      <c r="D6" s="36" t="s">
        <v>87</v>
      </c>
      <c r="E6" s="36" t="s">
        <v>134</v>
      </c>
      <c r="F6" s="36" t="s">
        <v>88</v>
      </c>
      <c r="G6" s="36" t="s">
        <v>89</v>
      </c>
      <c r="H6" s="36" t="s">
        <v>90</v>
      </c>
      <c r="I6" s="36" t="s">
        <v>94</v>
      </c>
    </row>
    <row r="8" spans="1:9" ht="12">
      <c r="A8" t="s">
        <v>42</v>
      </c>
      <c r="B8" t="s">
        <v>43</v>
      </c>
      <c r="C8" s="60">
        <f>('VE-CA-4'!C8+'VE-CA-4'!C38+'VE-CA-4'!C68+'VE-CA-4'!C98+'VE-CA-4'!C128+'VE-CA-4'!C158+'VE-CA-4'!C188+'VE-CA-4'!C218+'VE-CA-4'!C248+'VE-CA-4'!C278+'VE-CA-4'!C308+'VE-CA-4'!C338+'VE-CA-4'!C368+'VE-CA-4'!C398+'VE-CA-4'!C428+'VE-CA-4'!C458+'VE-CA-4'!C488)</f>
        <v>0</v>
      </c>
      <c r="D8" s="60">
        <f>('VE-CA-4'!D8+'VE-CA-4'!D38+'VE-CA-4'!D68+'VE-CA-4'!D98+'VE-CA-4'!D128+'VE-CA-4'!D158+'VE-CA-4'!D188+'VE-CA-4'!D218+'VE-CA-4'!D248+'VE-CA-4'!D278+'VE-CA-4'!D308+'VE-CA-4'!D338+'VE-CA-4'!D368+'VE-CA-4'!D398+'VE-CA-4'!D428+'VE-CA-4'!D458+'VE-CA-4'!D488)</f>
        <v>0</v>
      </c>
      <c r="E8" s="60">
        <f>('VE-CA-4'!E8+'VE-CA-4'!E38+'VE-CA-4'!E68+'VE-CA-4'!E98+'VE-CA-4'!E128+'VE-CA-4'!E158+'VE-CA-4'!E188+'VE-CA-4'!E218+'VE-CA-4'!E248+'VE-CA-4'!E278+'VE-CA-4'!E308+'VE-CA-4'!E338+'VE-CA-4'!E368+'VE-CA-4'!E398+'VE-CA-4'!E428+'VE-CA-4'!E458+'VE-CA-4'!E488)</f>
        <v>0</v>
      </c>
      <c r="F8" s="60">
        <f>('VE-CA-4'!F8+'VE-CA-4'!F38+'VE-CA-4'!F68+'VE-CA-4'!F98+'VE-CA-4'!F128+'VE-CA-4'!F158+'VE-CA-4'!F188+'VE-CA-4'!F218+'VE-CA-4'!F248+'VE-CA-4'!F278+'VE-CA-4'!F308+'VE-CA-4'!F338+'VE-CA-4'!F368+'VE-CA-4'!F398+'VE-CA-4'!F428+'VE-CA-4'!F458+'VE-CA-4'!F488)</f>
        <v>0</v>
      </c>
      <c r="G8" s="60">
        <f>('VE-CA-4'!G8+'VE-CA-4'!G38+'VE-CA-4'!G68+'VE-CA-4'!G98+'VE-CA-4'!G128+'VE-CA-4'!G158+'VE-CA-4'!G188+'VE-CA-4'!G218+'VE-CA-4'!G248+'VE-CA-4'!G278+'VE-CA-4'!G308+'VE-CA-4'!G338+'VE-CA-4'!G368+'VE-CA-4'!G398+'VE-CA-4'!G428+'VE-CA-4'!G458+'VE-CA-4'!G488)</f>
        <v>0</v>
      </c>
      <c r="H8" s="60">
        <f>('VE-CA-4'!H8+'VE-CA-4'!H38+'VE-CA-4'!H68+'VE-CA-4'!H98+'VE-CA-4'!H128+'VE-CA-4'!H158+'VE-CA-4'!H188+'VE-CA-4'!H218+'VE-CA-4'!H248+'VE-CA-4'!H278+'VE-CA-4'!H308+'VE-CA-4'!H338+'VE-CA-4'!H368+'VE-CA-4'!H398+'VE-CA-4'!H428+'VE-CA-4'!H458+'VE-CA-4'!H488)</f>
        <v>0</v>
      </c>
      <c r="I8" s="60">
        <f>SUM(C8:H8)</f>
        <v>0</v>
      </c>
    </row>
    <row r="9" spans="3:9" ht="12">
      <c r="C9" s="60"/>
      <c r="D9" s="60"/>
      <c r="E9" s="60"/>
      <c r="F9" s="60"/>
      <c r="G9" s="60"/>
      <c r="H9" s="60"/>
      <c r="I9" s="60"/>
    </row>
    <row r="10" spans="1:9" ht="12">
      <c r="A10" t="s">
        <v>44</v>
      </c>
      <c r="B10" t="s">
        <v>91</v>
      </c>
      <c r="C10" s="60">
        <f>('VE-CA-4'!C10+'VE-CA-4'!C40+'VE-CA-4'!C70+'VE-CA-4'!C100+'VE-CA-4'!C130+'VE-CA-4'!C160+'VE-CA-4'!C190+'VE-CA-4'!C220+'VE-CA-4'!C250+'VE-CA-4'!C280+'VE-CA-4'!C310+'VE-CA-4'!C340+'VE-CA-4'!C370+'VE-CA-4'!C400+'VE-CA-4'!C430+'VE-CA-4'!C460+'VE-CA-4'!C490)</f>
        <v>0</v>
      </c>
      <c r="D10" s="60">
        <f>('VE-CA-4'!D10+'VE-CA-4'!D40+'VE-CA-4'!D70+'VE-CA-4'!D100+'VE-CA-4'!D130+'VE-CA-4'!D160+'VE-CA-4'!D190+'VE-CA-4'!D220+'VE-CA-4'!D250+'VE-CA-4'!D280+'VE-CA-4'!D310+'VE-CA-4'!D340+'VE-CA-4'!D370+'VE-CA-4'!D400+'VE-CA-4'!D430+'VE-CA-4'!D460+'VE-CA-4'!D490)</f>
        <v>0</v>
      </c>
      <c r="E10" s="60">
        <f>('VE-CA-4'!E10+'VE-CA-4'!E40+'VE-CA-4'!E70+'VE-CA-4'!E100+'VE-CA-4'!E130+'VE-CA-4'!E160+'VE-CA-4'!E190+'VE-CA-4'!E220+'VE-CA-4'!E250+'VE-CA-4'!E280+'VE-CA-4'!E310+'VE-CA-4'!E340+'VE-CA-4'!E370+'VE-CA-4'!E400+'VE-CA-4'!E430+'VE-CA-4'!E460+'VE-CA-4'!E490)</f>
        <v>0</v>
      </c>
      <c r="F10" s="60">
        <f>('VE-CA-4'!F10+'VE-CA-4'!F40+'VE-CA-4'!F70+'VE-CA-4'!F100+'VE-CA-4'!F130+'VE-CA-4'!F160+'VE-CA-4'!F190+'VE-CA-4'!F220+'VE-CA-4'!F250+'VE-CA-4'!F280+'VE-CA-4'!F310+'VE-CA-4'!F340+'VE-CA-4'!F370+'VE-CA-4'!F400+'VE-CA-4'!F430+'VE-CA-4'!F460+'VE-CA-4'!F490)</f>
        <v>0</v>
      </c>
      <c r="G10" s="60">
        <f>('VE-CA-4'!G10+'VE-CA-4'!G40+'VE-CA-4'!G70+'VE-CA-4'!G100+'VE-CA-4'!G130+'VE-CA-4'!G160+'VE-CA-4'!G190+'VE-CA-4'!G220+'VE-CA-4'!G250+'VE-CA-4'!G280+'VE-CA-4'!G310+'VE-CA-4'!G340+'VE-CA-4'!G370+'VE-CA-4'!G400+'VE-CA-4'!G430+'VE-CA-4'!G460+'VE-CA-4'!G490)</f>
        <v>0</v>
      </c>
      <c r="H10" s="60">
        <f>('VE-CA-4'!H10+'VE-CA-4'!H40+'VE-CA-4'!H70+'VE-CA-4'!H100+'VE-CA-4'!H130+'VE-CA-4'!H160+'VE-CA-4'!H190+'VE-CA-4'!H220+'VE-CA-4'!H250+'VE-CA-4'!H280+'VE-CA-4'!H310+'VE-CA-4'!H340+'VE-CA-4'!H370+'VE-CA-4'!H400+'VE-CA-4'!H430+'VE-CA-4'!H460+'VE-CA-4'!H490)</f>
        <v>0</v>
      </c>
      <c r="I10" s="60">
        <f>SUM(C10:H10)</f>
        <v>0</v>
      </c>
    </row>
    <row r="11" spans="3:9" ht="12">
      <c r="C11" s="60"/>
      <c r="D11" s="60"/>
      <c r="E11" s="60"/>
      <c r="F11" s="60"/>
      <c r="G11" s="60"/>
      <c r="H11" s="60"/>
      <c r="I11" s="60"/>
    </row>
    <row r="12" spans="1:9" ht="12">
      <c r="A12" t="s">
        <v>46</v>
      </c>
      <c r="B12" s="33" t="s">
        <v>47</v>
      </c>
      <c r="C12" s="61">
        <f>('VE-CA-4'!C12+'VE-CA-4'!C42+'VE-CA-4'!C72+'VE-CA-4'!C102+'VE-CA-4'!C132+'VE-CA-4'!C162+'VE-CA-4'!C192+'VE-CA-4'!C222+'VE-CA-4'!C252+'VE-CA-4'!C282+'VE-CA-4'!C312+'VE-CA-4'!C342+'VE-CA-4'!C372+'VE-CA-4'!C402+'VE-CA-4'!C432+'VE-CA-4'!C462+'VE-CA-4'!C492)</f>
        <v>0</v>
      </c>
      <c r="D12" s="61">
        <f>('VE-CA-4'!D12+'VE-CA-4'!D42+'VE-CA-4'!D72+'VE-CA-4'!D102+'VE-CA-4'!D132+'VE-CA-4'!D162+'VE-CA-4'!D192+'VE-CA-4'!D222+'VE-CA-4'!D252+'VE-CA-4'!D282+'VE-CA-4'!D312+'VE-CA-4'!D342+'VE-CA-4'!D372+'VE-CA-4'!D402+'VE-CA-4'!D432+'VE-CA-4'!D462+'VE-CA-4'!D492)</f>
        <v>0</v>
      </c>
      <c r="E12" s="61">
        <f>('VE-CA-4'!E12+'VE-CA-4'!E42+'VE-CA-4'!E72+'VE-CA-4'!E102+'VE-CA-4'!E132+'VE-CA-4'!E162+'VE-CA-4'!E192+'VE-CA-4'!E222+'VE-CA-4'!E252+'VE-CA-4'!E282+'VE-CA-4'!E312+'VE-CA-4'!E342+'VE-CA-4'!E372+'VE-CA-4'!E402+'VE-CA-4'!E432+'VE-CA-4'!E462+'VE-CA-4'!E492)</f>
        <v>0</v>
      </c>
      <c r="F12" s="61">
        <f>('VE-CA-4'!F12+'VE-CA-4'!F42+'VE-CA-4'!F72+'VE-CA-4'!F102+'VE-CA-4'!F132+'VE-CA-4'!F162+'VE-CA-4'!F192+'VE-CA-4'!F222+'VE-CA-4'!F252+'VE-CA-4'!F282+'VE-CA-4'!F312+'VE-CA-4'!F342+'VE-CA-4'!F372+'VE-CA-4'!F402+'VE-CA-4'!F432+'VE-CA-4'!F462+'VE-CA-4'!F492)</f>
        <v>0</v>
      </c>
      <c r="G12" s="61">
        <f>('VE-CA-4'!G12+'VE-CA-4'!G42+'VE-CA-4'!G72+'VE-CA-4'!G102+'VE-CA-4'!G132+'VE-CA-4'!G162+'VE-CA-4'!G192+'VE-CA-4'!G222+'VE-CA-4'!G252+'VE-CA-4'!G282+'VE-CA-4'!G312+'VE-CA-4'!G342+'VE-CA-4'!G372+'VE-CA-4'!G402+'VE-CA-4'!G432+'VE-CA-4'!G462+'VE-CA-4'!G492)</f>
        <v>0</v>
      </c>
      <c r="H12" s="61">
        <f>('VE-CA-4'!H12+'VE-CA-4'!H42+'VE-CA-4'!H72+'VE-CA-4'!H102+'VE-CA-4'!H132+'VE-CA-4'!H162+'VE-CA-4'!H192+'VE-CA-4'!H222+'VE-CA-4'!H252+'VE-CA-4'!H282+'VE-CA-4'!H312+'VE-CA-4'!H342+'VE-CA-4'!H372+'VE-CA-4'!H402+'VE-CA-4'!H432+'VE-CA-4'!H462+'VE-CA-4'!H492)</f>
        <v>0</v>
      </c>
      <c r="I12" s="61">
        <f>SUM(C12:H12)</f>
        <v>0</v>
      </c>
    </row>
    <row r="13" spans="3:9" ht="12">
      <c r="C13" s="60"/>
      <c r="D13" s="60"/>
      <c r="E13" s="60"/>
      <c r="F13" s="60"/>
      <c r="G13" s="60"/>
      <c r="H13" s="60"/>
      <c r="I13" s="60"/>
    </row>
    <row r="14" spans="1:9" ht="12">
      <c r="A14" t="s">
        <v>69</v>
      </c>
      <c r="B14" s="12" t="s">
        <v>231</v>
      </c>
      <c r="C14" s="60">
        <f>('VE-CA-4'!C14+'VE-CA-4'!C44+'VE-CA-4'!C74+'VE-CA-4'!C104+'VE-CA-4'!C134+'VE-CA-4'!C164+'VE-CA-4'!C194+'VE-CA-4'!C224+'VE-CA-4'!C254+'VE-CA-4'!C284+'VE-CA-4'!C314+'VE-CA-4'!C344+'VE-CA-4'!C374+'VE-CA-4'!C404+'VE-CA-4'!C434+'VE-CA-4'!C464+'VE-CA-4'!C494)</f>
        <v>0</v>
      </c>
      <c r="D14" s="60">
        <f>('VE-CA-4'!D14+'VE-CA-4'!D44+'VE-CA-4'!D74+'VE-CA-4'!D104+'VE-CA-4'!D134+'VE-CA-4'!D164+'VE-CA-4'!D194+'VE-CA-4'!D224+'VE-CA-4'!D254+'VE-CA-4'!D284+'VE-CA-4'!D314+'VE-CA-4'!D344+'VE-CA-4'!D374+'VE-CA-4'!D404+'VE-CA-4'!D434+'VE-CA-4'!D464+'VE-CA-4'!D494)</f>
        <v>0</v>
      </c>
      <c r="E14" s="60">
        <f>('VE-CA-4'!E14+'VE-CA-4'!E44+'VE-CA-4'!E74+'VE-CA-4'!E104+'VE-CA-4'!E134+'VE-CA-4'!E164+'VE-CA-4'!E194+'VE-CA-4'!E224+'VE-CA-4'!E254+'VE-CA-4'!E284+'VE-CA-4'!E314+'VE-CA-4'!E344+'VE-CA-4'!E374+'VE-CA-4'!E404+'VE-CA-4'!E434+'VE-CA-4'!E464+'VE-CA-4'!E494)</f>
        <v>0</v>
      </c>
      <c r="F14" s="60">
        <f>('VE-CA-4'!F14+'VE-CA-4'!F44+'VE-CA-4'!F74+'VE-CA-4'!F104+'VE-CA-4'!F134+'VE-CA-4'!F164+'VE-CA-4'!F194+'VE-CA-4'!F224+'VE-CA-4'!F254+'VE-CA-4'!F284+'VE-CA-4'!F314+'VE-CA-4'!F344+'VE-CA-4'!F374+'VE-CA-4'!F404+'VE-CA-4'!F434+'VE-CA-4'!F464+'VE-CA-4'!F494)</f>
        <v>0</v>
      </c>
      <c r="G14" s="60">
        <f>('VE-CA-4'!G14+'VE-CA-4'!G44+'VE-CA-4'!G74+'VE-CA-4'!G104+'VE-CA-4'!G134+'VE-CA-4'!G164+'VE-CA-4'!G194+'VE-CA-4'!G224+'VE-CA-4'!G254+'VE-CA-4'!G284+'VE-CA-4'!G314+'VE-CA-4'!G344+'VE-CA-4'!G374+'VE-CA-4'!G404+'VE-CA-4'!G434+'VE-CA-4'!G464+'VE-CA-4'!G494)</f>
        <v>0</v>
      </c>
      <c r="H14" s="60">
        <f>('VE-CA-4'!H14+'VE-CA-4'!H44+'VE-CA-4'!H74+'VE-CA-4'!H104+'VE-CA-4'!H134+'VE-CA-4'!H164+'VE-CA-4'!H194+'VE-CA-4'!H224+'VE-CA-4'!H254+'VE-CA-4'!H284+'VE-CA-4'!H314+'VE-CA-4'!H344+'VE-CA-4'!H374+'VE-CA-4'!H404+'VE-CA-4'!H434+'VE-CA-4'!H464+'VE-CA-4'!H494)</f>
        <v>0</v>
      </c>
      <c r="I14" s="60">
        <f>SUM(I8:I12)</f>
        <v>0</v>
      </c>
    </row>
    <row r="15" spans="3:9" ht="12">
      <c r="C15" s="60"/>
      <c r="D15" s="60"/>
      <c r="E15" s="60"/>
      <c r="F15" s="60"/>
      <c r="G15" s="60"/>
      <c r="H15" s="60"/>
      <c r="I15" s="60"/>
    </row>
    <row r="16" spans="1:9" ht="12">
      <c r="A16" t="s">
        <v>71</v>
      </c>
      <c r="B16" t="s">
        <v>92</v>
      </c>
      <c r="C16" s="60">
        <f>('VE-CA-4'!C16+'VE-CA-4'!C46+'VE-CA-4'!C76+'VE-CA-4'!C106+'VE-CA-4'!C136+'VE-CA-4'!C166+'VE-CA-4'!C196+'VE-CA-4'!C226+'VE-CA-4'!C256+'VE-CA-4'!C286+'VE-CA-4'!C316+'VE-CA-4'!C346+'VE-CA-4'!C376+'VE-CA-4'!C406+'VE-CA-4'!C436+'VE-CA-4'!C466+'VE-CA-4'!C496)</f>
        <v>0</v>
      </c>
      <c r="D16" s="60">
        <f>('VE-CA-4'!D16+'VE-CA-4'!D46+'VE-CA-4'!D76+'VE-CA-4'!D106+'VE-CA-4'!D136+'VE-CA-4'!D166+'VE-CA-4'!D196+'VE-CA-4'!D226+'VE-CA-4'!D256+'VE-CA-4'!D286+'VE-CA-4'!D316+'VE-CA-4'!D346+'VE-CA-4'!D376+'VE-CA-4'!D406+'VE-CA-4'!D436+'VE-CA-4'!D466+'VE-CA-4'!D496)</f>
        <v>0</v>
      </c>
      <c r="E16" s="60">
        <f>('VE-CA-4'!E16+'VE-CA-4'!E46+'VE-CA-4'!E76+'VE-CA-4'!E106+'VE-CA-4'!E136+'VE-CA-4'!E166+'VE-CA-4'!E196+'VE-CA-4'!E226+'VE-CA-4'!E256+'VE-CA-4'!E286+'VE-CA-4'!E316+'VE-CA-4'!E346+'VE-CA-4'!E376+'VE-CA-4'!E406+'VE-CA-4'!E436+'VE-CA-4'!E466+'VE-CA-4'!E496)</f>
        <v>0</v>
      </c>
      <c r="F16" s="60">
        <f>('VE-CA-4'!F16+'VE-CA-4'!F46+'VE-CA-4'!F76+'VE-CA-4'!F106+'VE-CA-4'!F136+'VE-CA-4'!F166+'VE-CA-4'!F196+'VE-CA-4'!F226+'VE-CA-4'!F256+'VE-CA-4'!F286+'VE-CA-4'!F316+'VE-CA-4'!F346+'VE-CA-4'!F376+'VE-CA-4'!F406+'VE-CA-4'!F436+'VE-CA-4'!F466+'VE-CA-4'!F496)</f>
        <v>0</v>
      </c>
      <c r="G16" s="60">
        <f>('VE-CA-4'!G16+'VE-CA-4'!G46+'VE-CA-4'!G76+'VE-CA-4'!G106+'VE-CA-4'!G136+'VE-CA-4'!G166+'VE-CA-4'!G196+'VE-CA-4'!G226+'VE-CA-4'!G256+'VE-CA-4'!G286+'VE-CA-4'!G316+'VE-CA-4'!G346+'VE-CA-4'!G376+'VE-CA-4'!G406+'VE-CA-4'!G436+'VE-CA-4'!G466+'VE-CA-4'!G496)</f>
        <v>0</v>
      </c>
      <c r="H16" s="60">
        <f>('VE-CA-4'!H16+'VE-CA-4'!H46+'VE-CA-4'!H76+'VE-CA-4'!H106+'VE-CA-4'!H136+'VE-CA-4'!H166+'VE-CA-4'!H196+'VE-CA-4'!H226+'VE-CA-4'!H256+'VE-CA-4'!H286+'VE-CA-4'!H316+'VE-CA-4'!H346+'VE-CA-4'!H376+'VE-CA-4'!H406+'VE-CA-4'!H436+'VE-CA-4'!H466+'VE-CA-4'!H496)</f>
        <v>0</v>
      </c>
      <c r="I16" s="60">
        <f>SUM(C16:H16)</f>
        <v>0</v>
      </c>
    </row>
    <row r="17" spans="3:9" ht="12">
      <c r="C17" s="60"/>
      <c r="D17" s="60"/>
      <c r="E17" s="60"/>
      <c r="F17" s="60"/>
      <c r="G17" s="60"/>
      <c r="H17" s="60"/>
      <c r="I17" s="60"/>
    </row>
    <row r="18" spans="1:9" ht="12">
      <c r="A18" t="s">
        <v>48</v>
      </c>
      <c r="B18" s="33" t="s">
        <v>51</v>
      </c>
      <c r="C18" s="61">
        <f>('VE-CA-4'!C18+'VE-CA-4'!C48+'VE-CA-4'!C78+'VE-CA-4'!C108+'VE-CA-4'!C138+'VE-CA-4'!C168+'VE-CA-4'!C198+'VE-CA-4'!C228+'VE-CA-4'!C258+'VE-CA-4'!C288+'VE-CA-4'!C318+'VE-CA-4'!C348+'VE-CA-4'!C378+'VE-CA-4'!C408+'VE-CA-4'!C438+'VE-CA-4'!C468+'VE-CA-4'!C498)</f>
        <v>0</v>
      </c>
      <c r="D18" s="61">
        <f>('VE-CA-4'!D18+'VE-CA-4'!D48+'VE-CA-4'!D78+'VE-CA-4'!D108+'VE-CA-4'!D138+'VE-CA-4'!D168+'VE-CA-4'!D198+'VE-CA-4'!D228+'VE-CA-4'!D258+'VE-CA-4'!D288+'VE-CA-4'!D318+'VE-CA-4'!D348+'VE-CA-4'!D378+'VE-CA-4'!D408+'VE-CA-4'!D438+'VE-CA-4'!D468+'VE-CA-4'!D498)</f>
        <v>0</v>
      </c>
      <c r="E18" s="61">
        <f>('VE-CA-4'!E18+'VE-CA-4'!E48+'VE-CA-4'!E78+'VE-CA-4'!E108+'VE-CA-4'!E138+'VE-CA-4'!E168+'VE-CA-4'!E198+'VE-CA-4'!E228+'VE-CA-4'!E258+'VE-CA-4'!E288+'VE-CA-4'!E318+'VE-CA-4'!E348+'VE-CA-4'!E378+'VE-CA-4'!E408+'VE-CA-4'!E438+'VE-CA-4'!E468+'VE-CA-4'!E498)</f>
        <v>0</v>
      </c>
      <c r="F18" s="61">
        <f>('VE-CA-4'!F18+'VE-CA-4'!F48+'VE-CA-4'!F78+'VE-CA-4'!F108+'VE-CA-4'!F138+'VE-CA-4'!F168+'VE-CA-4'!F198+'VE-CA-4'!F228+'VE-CA-4'!F258+'VE-CA-4'!F288+'VE-CA-4'!F318+'VE-CA-4'!F348+'VE-CA-4'!F378+'VE-CA-4'!F408+'VE-CA-4'!F438+'VE-CA-4'!F468+'VE-CA-4'!F498)</f>
        <v>0</v>
      </c>
      <c r="G18" s="61">
        <f>('VE-CA-4'!G18+'VE-CA-4'!G48+'VE-CA-4'!G78+'VE-CA-4'!G108+'VE-CA-4'!G138+'VE-CA-4'!G168+'VE-CA-4'!G198+'VE-CA-4'!G228+'VE-CA-4'!G258+'VE-CA-4'!G288+'VE-CA-4'!G318+'VE-CA-4'!G348+'VE-CA-4'!G378+'VE-CA-4'!G408+'VE-CA-4'!G438+'VE-CA-4'!G468+'VE-CA-4'!G498)</f>
        <v>0</v>
      </c>
      <c r="H18" s="61">
        <f>('VE-CA-4'!H18+'VE-CA-4'!H48+'VE-CA-4'!H78+'VE-CA-4'!H108+'VE-CA-4'!H138+'VE-CA-4'!H168+'VE-CA-4'!H198+'VE-CA-4'!H228+'VE-CA-4'!H258+'VE-CA-4'!H288+'VE-CA-4'!H318+'VE-CA-4'!H348+'VE-CA-4'!H378+'VE-CA-4'!H408+'VE-CA-4'!H438+'VE-CA-4'!H468+'VE-CA-4'!H498)</f>
        <v>0</v>
      </c>
      <c r="I18" s="61">
        <f>SUM(C18:H18)</f>
        <v>0</v>
      </c>
    </row>
    <row r="19" spans="3:9" ht="12">
      <c r="C19" s="60"/>
      <c r="D19" s="60"/>
      <c r="E19" s="60"/>
      <c r="F19" s="60"/>
      <c r="G19" s="60"/>
      <c r="H19" s="60"/>
      <c r="I19" s="60"/>
    </row>
    <row r="20" spans="1:9" ht="12">
      <c r="A20" t="s">
        <v>50</v>
      </c>
      <c r="B20" s="12" t="s">
        <v>232</v>
      </c>
      <c r="C20" s="60">
        <f>SUM(C16:C18)</f>
        <v>0</v>
      </c>
      <c r="D20" s="60">
        <f aca="true" t="shared" si="0" ref="D20:I20">SUM(D16:D18)</f>
        <v>0</v>
      </c>
      <c r="E20" s="60">
        <f t="shared" si="0"/>
        <v>0</v>
      </c>
      <c r="F20" s="60">
        <f t="shared" si="0"/>
        <v>0</v>
      </c>
      <c r="G20" s="60">
        <f t="shared" si="0"/>
        <v>0</v>
      </c>
      <c r="H20" s="60">
        <f t="shared" si="0"/>
        <v>0</v>
      </c>
      <c r="I20" s="60">
        <f t="shared" si="0"/>
        <v>0</v>
      </c>
    </row>
    <row r="21" spans="3:9" ht="12">
      <c r="C21" s="60"/>
      <c r="D21" s="60"/>
      <c r="E21" s="60"/>
      <c r="F21" s="60"/>
      <c r="G21" s="60"/>
      <c r="H21" s="60"/>
      <c r="I21" s="60"/>
    </row>
    <row r="22" spans="1:9" ht="12">
      <c r="A22" t="s">
        <v>52</v>
      </c>
      <c r="B22" s="12" t="s">
        <v>235</v>
      </c>
      <c r="C22" s="60">
        <f>C14+C20</f>
        <v>0</v>
      </c>
      <c r="D22" s="60">
        <f aca="true" t="shared" si="1" ref="D22:I22">D14+D20</f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  <c r="H22" s="60">
        <f t="shared" si="1"/>
        <v>0</v>
      </c>
      <c r="I22" s="60">
        <f t="shared" si="1"/>
        <v>0</v>
      </c>
    </row>
    <row r="23" spans="3:9" ht="12">
      <c r="C23" s="60"/>
      <c r="D23" s="60"/>
      <c r="E23" s="60"/>
      <c r="F23" s="60"/>
      <c r="G23" s="60"/>
      <c r="H23" s="60"/>
      <c r="I23" s="60"/>
    </row>
    <row r="24" spans="1:9" ht="12">
      <c r="A24" t="s">
        <v>54</v>
      </c>
      <c r="B24" t="s">
        <v>93</v>
      </c>
      <c r="C24" s="68">
        <f>'VE-CA-6'!S8</f>
        <v>0</v>
      </c>
      <c r="D24" s="68">
        <f>'VE-CA-6'!S10</f>
        <v>0</v>
      </c>
      <c r="E24" s="68">
        <f>'VE-CA-6'!S12</f>
        <v>0</v>
      </c>
      <c r="F24" s="68">
        <f>'VE-CA-6'!S14</f>
        <v>0</v>
      </c>
      <c r="G24" s="68">
        <f>'VE-CA-6'!S16</f>
        <v>0</v>
      </c>
      <c r="H24" s="68">
        <f>'VE-CA-6'!S18</f>
        <v>0</v>
      </c>
      <c r="I24" s="68">
        <f>SUM(C24:H24)</f>
        <v>0</v>
      </c>
    </row>
    <row r="25" spans="3:9" ht="12">
      <c r="C25" s="60"/>
      <c r="D25" s="60"/>
      <c r="E25" s="60"/>
      <c r="F25" s="60"/>
      <c r="G25" s="60"/>
      <c r="H25" s="60"/>
      <c r="I25" s="60"/>
    </row>
    <row r="26" spans="1:9" ht="12">
      <c r="A26" t="s">
        <v>56</v>
      </c>
      <c r="B26" s="12" t="s">
        <v>234</v>
      </c>
      <c r="C26" s="60" t="e">
        <f>C22/C24</f>
        <v>#DIV/0!</v>
      </c>
      <c r="D26" s="60" t="e">
        <f aca="true" t="shared" si="2" ref="D26:I26">D22/D24</f>
        <v>#DIV/0!</v>
      </c>
      <c r="E26" s="60" t="e">
        <f t="shared" si="2"/>
        <v>#DIV/0!</v>
      </c>
      <c r="F26" s="60" t="e">
        <f t="shared" si="2"/>
        <v>#DIV/0!</v>
      </c>
      <c r="G26" s="60" t="e">
        <f t="shared" si="2"/>
        <v>#DIV/0!</v>
      </c>
      <c r="H26" s="60" t="e">
        <f t="shared" si="2"/>
        <v>#DIV/0!</v>
      </c>
      <c r="I26" s="60" t="e">
        <f t="shared" si="2"/>
        <v>#DIV/0!</v>
      </c>
    </row>
    <row r="27" spans="3:9" ht="12">
      <c r="C27" s="60"/>
      <c r="D27" s="60"/>
      <c r="E27" s="60"/>
      <c r="F27" s="60"/>
      <c r="G27" s="60"/>
      <c r="H27" s="60"/>
      <c r="I27" s="60"/>
    </row>
    <row r="28" spans="3:9" ht="12">
      <c r="C28" s="60"/>
      <c r="D28" s="60"/>
      <c r="E28" s="60"/>
      <c r="F28" s="60"/>
      <c r="G28" s="60"/>
      <c r="H28" s="60"/>
      <c r="I28" s="60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3" sqref="A3"/>
    </sheetView>
  </sheetViews>
  <sheetFormatPr defaultColWidth="9.140625" defaultRowHeight="12.75"/>
  <cols>
    <col min="1" max="1" width="20.57421875" style="0" customWidth="1"/>
    <col min="2" max="16" width="14.28125" style="0" customWidth="1"/>
    <col min="17" max="17" width="15.00390625" style="0" customWidth="1"/>
    <col min="18" max="18" width="14.28125" style="0" customWidth="1"/>
    <col min="19" max="19" width="11.28125" style="0" customWidth="1"/>
  </cols>
  <sheetData>
    <row r="1" spans="1:106" ht="12">
      <c r="A1" s="4" t="s">
        <v>13</v>
      </c>
      <c r="B1" s="4"/>
      <c r="C1" s="4"/>
      <c r="D1" s="4"/>
      <c r="E1" s="4"/>
      <c r="F1" s="4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</row>
    <row r="2" spans="1:106" ht="12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</row>
    <row r="3" spans="1:106" ht="12">
      <c r="A3" s="4"/>
      <c r="B3" s="4"/>
      <c r="C3" s="4"/>
      <c r="D3" s="5" t="s">
        <v>23</v>
      </c>
      <c r="E3" s="41" t="str">
        <f>'VE-CA-1'!$G$3</f>
        <v>WTCS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</row>
    <row r="4" spans="1:106" ht="12">
      <c r="A4" s="4"/>
      <c r="B4" s="5" t="s">
        <v>24</v>
      </c>
      <c r="C4" s="40" t="str">
        <f>'VE-CA-1'!$C$4</f>
        <v>2020-2021</v>
      </c>
      <c r="D4" s="4"/>
      <c r="G4" s="4"/>
      <c r="H4" s="5" t="s">
        <v>26</v>
      </c>
      <c r="I4" s="98">
        <f>'VE-CA-1'!$J$4</f>
        <v>44027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106" ht="12.7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</row>
    <row r="6" spans="1:106" ht="12">
      <c r="A6" s="76"/>
      <c r="B6" s="77"/>
      <c r="C6" s="77"/>
      <c r="D6" s="78"/>
      <c r="E6" s="78"/>
      <c r="F6" s="77"/>
      <c r="G6" s="78"/>
      <c r="H6" s="77"/>
      <c r="I6" s="77"/>
      <c r="J6" s="78"/>
      <c r="K6" s="78"/>
      <c r="L6" s="78"/>
      <c r="M6" s="78"/>
      <c r="N6" s="78"/>
      <c r="O6" s="78"/>
      <c r="P6" s="78"/>
      <c r="Q6" s="78"/>
      <c r="R6" s="78"/>
      <c r="S6" s="79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</row>
    <row r="7" spans="1:106" ht="50.25">
      <c r="A7" s="80" t="s">
        <v>95</v>
      </c>
      <c r="B7" s="113" t="s">
        <v>173</v>
      </c>
      <c r="C7" s="113" t="s">
        <v>174</v>
      </c>
      <c r="D7" s="113" t="s">
        <v>175</v>
      </c>
      <c r="E7" s="113" t="s">
        <v>870</v>
      </c>
      <c r="F7" s="113" t="s">
        <v>176</v>
      </c>
      <c r="G7" s="113" t="s">
        <v>177</v>
      </c>
      <c r="H7" s="113" t="s">
        <v>178</v>
      </c>
      <c r="I7" s="113" t="s">
        <v>179</v>
      </c>
      <c r="J7" s="113" t="s">
        <v>180</v>
      </c>
      <c r="K7" s="113" t="s">
        <v>181</v>
      </c>
      <c r="L7" s="113" t="s">
        <v>182</v>
      </c>
      <c r="M7" s="113" t="s">
        <v>871</v>
      </c>
      <c r="N7" s="113" t="s">
        <v>183</v>
      </c>
      <c r="O7" s="113" t="s">
        <v>872</v>
      </c>
      <c r="P7" s="113" t="s">
        <v>184</v>
      </c>
      <c r="Q7" s="113" t="s">
        <v>185</v>
      </c>
      <c r="R7" s="113" t="s">
        <v>869</v>
      </c>
      <c r="S7" s="81" t="s">
        <v>32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</row>
    <row r="8" spans="1:106" ht="12">
      <c r="A8" s="82" t="s">
        <v>794</v>
      </c>
      <c r="B8" s="119">
        <v>0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20">
        <f>SUM(B8:R8)</f>
        <v>0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06" ht="12">
      <c r="A9" s="83" t="s">
        <v>96</v>
      </c>
      <c r="B9" s="44">
        <f>IF(B8=0,0,B8/B$20)</f>
        <v>0</v>
      </c>
      <c r="C9" s="44">
        <f aca="true" t="shared" si="0" ref="C9:S9">IF(C8=0,0,C8/C$20)</f>
        <v>0</v>
      </c>
      <c r="D9" s="44">
        <f t="shared" si="0"/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4">
        <f t="shared" si="0"/>
        <v>0</v>
      </c>
      <c r="O9" s="44">
        <f t="shared" si="0"/>
        <v>0</v>
      </c>
      <c r="P9" s="44">
        <f t="shared" si="0"/>
        <v>0</v>
      </c>
      <c r="Q9" s="44">
        <f t="shared" si="0"/>
        <v>0</v>
      </c>
      <c r="R9" s="44">
        <f t="shared" si="0"/>
        <v>0</v>
      </c>
      <c r="S9" s="84">
        <f t="shared" si="0"/>
        <v>0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</row>
    <row r="10" spans="1:106" ht="12">
      <c r="A10" s="82" t="s">
        <v>97</v>
      </c>
      <c r="B10" s="119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20">
        <f>SUM(B10:R10)</f>
        <v>0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</row>
    <row r="11" spans="1:106" ht="12">
      <c r="A11" s="83" t="s">
        <v>96</v>
      </c>
      <c r="B11" s="44">
        <f>IF(B10=0,0,B10/B$20)</f>
        <v>0</v>
      </c>
      <c r="C11" s="44">
        <f aca="true" t="shared" si="1" ref="C11:S11">IF(C10=0,0,C10/C$20)</f>
        <v>0</v>
      </c>
      <c r="D11" s="44">
        <f t="shared" si="1"/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44">
        <f t="shared" si="1"/>
        <v>0</v>
      </c>
      <c r="L11" s="44">
        <f t="shared" si="1"/>
        <v>0</v>
      </c>
      <c r="M11" s="44">
        <f t="shared" si="1"/>
        <v>0</v>
      </c>
      <c r="N11" s="44">
        <f t="shared" si="1"/>
        <v>0</v>
      </c>
      <c r="O11" s="44">
        <f t="shared" si="1"/>
        <v>0</v>
      </c>
      <c r="P11" s="44">
        <f t="shared" si="1"/>
        <v>0</v>
      </c>
      <c r="Q11" s="44">
        <f t="shared" si="1"/>
        <v>0</v>
      </c>
      <c r="R11" s="44">
        <f t="shared" si="1"/>
        <v>0</v>
      </c>
      <c r="S11" s="84">
        <f t="shared" si="1"/>
        <v>0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</row>
    <row r="12" spans="1:106" ht="12">
      <c r="A12" s="82" t="s">
        <v>135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20">
        <f>SUM(B12:R12)</f>
        <v>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</row>
    <row r="13" spans="1:106" ht="12">
      <c r="A13" s="83" t="s">
        <v>96</v>
      </c>
      <c r="B13" s="44">
        <f>IF(B12=0,0,B12/B$20)</f>
        <v>0</v>
      </c>
      <c r="C13" s="44">
        <f aca="true" t="shared" si="2" ref="C13:S13">IF(C12=0,0,C12/C$20)</f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  <c r="J13" s="44">
        <f t="shared" si="2"/>
        <v>0</v>
      </c>
      <c r="K13" s="44">
        <f t="shared" si="2"/>
        <v>0</v>
      </c>
      <c r="L13" s="44">
        <f t="shared" si="2"/>
        <v>0</v>
      </c>
      <c r="M13" s="44">
        <f t="shared" si="2"/>
        <v>0</v>
      </c>
      <c r="N13" s="44">
        <f t="shared" si="2"/>
        <v>0</v>
      </c>
      <c r="O13" s="44">
        <f t="shared" si="2"/>
        <v>0</v>
      </c>
      <c r="P13" s="44">
        <f t="shared" si="2"/>
        <v>0</v>
      </c>
      <c r="Q13" s="44">
        <f t="shared" si="2"/>
        <v>0</v>
      </c>
      <c r="R13" s="44">
        <f t="shared" si="2"/>
        <v>0</v>
      </c>
      <c r="S13" s="84">
        <f t="shared" si="2"/>
        <v>0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</row>
    <row r="14" spans="1:106" ht="12">
      <c r="A14" s="82" t="s">
        <v>98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20">
        <f>SUM(B14:R14)</f>
        <v>0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</row>
    <row r="15" spans="1:106" ht="12">
      <c r="A15" s="83" t="s">
        <v>99</v>
      </c>
      <c r="B15" s="44">
        <f aca="true" t="shared" si="3" ref="B15:S15">IF(B14=0,0,B14/B$20)</f>
        <v>0</v>
      </c>
      <c r="C15" s="44">
        <f t="shared" si="3"/>
        <v>0</v>
      </c>
      <c r="D15" s="44">
        <f t="shared" si="3"/>
        <v>0</v>
      </c>
      <c r="E15" s="44">
        <f t="shared" si="3"/>
        <v>0</v>
      </c>
      <c r="F15" s="44">
        <f t="shared" si="3"/>
        <v>0</v>
      </c>
      <c r="G15" s="44">
        <f t="shared" si="3"/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4">
        <f t="shared" si="3"/>
        <v>0</v>
      </c>
      <c r="L15" s="44">
        <f t="shared" si="3"/>
        <v>0</v>
      </c>
      <c r="M15" s="44">
        <f t="shared" si="3"/>
        <v>0</v>
      </c>
      <c r="N15" s="44">
        <f t="shared" si="3"/>
        <v>0</v>
      </c>
      <c r="O15" s="44">
        <f t="shared" si="3"/>
        <v>0</v>
      </c>
      <c r="P15" s="44">
        <f t="shared" si="3"/>
        <v>0</v>
      </c>
      <c r="Q15" s="44">
        <f t="shared" si="3"/>
        <v>0</v>
      </c>
      <c r="R15" s="44">
        <f t="shared" si="3"/>
        <v>0</v>
      </c>
      <c r="S15" s="84">
        <f t="shared" si="3"/>
        <v>0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</row>
    <row r="16" spans="1:106" ht="12">
      <c r="A16" s="82" t="s">
        <v>100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20">
        <f>SUM(B16:R16)</f>
        <v>0</v>
      </c>
      <c r="T16" s="4"/>
      <c r="U16" s="4" t="s">
        <v>161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</row>
    <row r="17" spans="1:106" ht="12">
      <c r="A17" s="83" t="s">
        <v>96</v>
      </c>
      <c r="B17" s="44">
        <f>IF(B16=0,0,B16/B$20)</f>
        <v>0</v>
      </c>
      <c r="C17" s="44">
        <f aca="true" t="shared" si="4" ref="C17:R17">IF(C16=0,0,C16/C$20)</f>
        <v>0</v>
      </c>
      <c r="D17" s="44">
        <f t="shared" si="4"/>
        <v>0</v>
      </c>
      <c r="E17" s="44">
        <f t="shared" si="4"/>
        <v>0</v>
      </c>
      <c r="F17" s="44">
        <f t="shared" si="4"/>
        <v>0</v>
      </c>
      <c r="G17" s="44">
        <f t="shared" si="4"/>
        <v>0</v>
      </c>
      <c r="H17" s="44">
        <f t="shared" si="4"/>
        <v>0</v>
      </c>
      <c r="I17" s="44">
        <f t="shared" si="4"/>
        <v>0</v>
      </c>
      <c r="J17" s="44">
        <f t="shared" si="4"/>
        <v>0</v>
      </c>
      <c r="K17" s="44">
        <f t="shared" si="4"/>
        <v>0</v>
      </c>
      <c r="L17" s="44">
        <f t="shared" si="4"/>
        <v>0</v>
      </c>
      <c r="M17" s="44">
        <f t="shared" si="4"/>
        <v>0</v>
      </c>
      <c r="N17" s="44">
        <f t="shared" si="4"/>
        <v>0</v>
      </c>
      <c r="O17" s="44">
        <f t="shared" si="4"/>
        <v>0</v>
      </c>
      <c r="P17" s="44">
        <f t="shared" si="4"/>
        <v>0</v>
      </c>
      <c r="Q17" s="44">
        <f t="shared" si="4"/>
        <v>0</v>
      </c>
      <c r="R17" s="44">
        <f t="shared" si="4"/>
        <v>0</v>
      </c>
      <c r="S17" s="84">
        <f>IF(S16=0,0,S16/S$20)</f>
        <v>0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</row>
    <row r="18" spans="1:106" ht="12">
      <c r="A18" s="82" t="s">
        <v>101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20">
        <f>SUM(B18:R18)</f>
        <v>0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1:106" ht="12">
      <c r="A19" s="83" t="s">
        <v>96</v>
      </c>
      <c r="B19" s="44">
        <f>IF(B18=0,0,B18/B$20)</f>
        <v>0</v>
      </c>
      <c r="C19" s="44">
        <f aca="true" t="shared" si="5" ref="C19:R19">IF(C18=0,0,C18/C$20)</f>
        <v>0</v>
      </c>
      <c r="D19" s="44">
        <f t="shared" si="5"/>
        <v>0</v>
      </c>
      <c r="E19" s="44">
        <f t="shared" si="5"/>
        <v>0</v>
      </c>
      <c r="F19" s="44">
        <f t="shared" si="5"/>
        <v>0</v>
      </c>
      <c r="G19" s="44">
        <f t="shared" si="5"/>
        <v>0</v>
      </c>
      <c r="H19" s="44">
        <f t="shared" si="5"/>
        <v>0</v>
      </c>
      <c r="I19" s="44">
        <f t="shared" si="5"/>
        <v>0</v>
      </c>
      <c r="J19" s="44">
        <f t="shared" si="5"/>
        <v>0</v>
      </c>
      <c r="K19" s="44">
        <f t="shared" si="5"/>
        <v>0</v>
      </c>
      <c r="L19" s="44">
        <f t="shared" si="5"/>
        <v>0</v>
      </c>
      <c r="M19" s="44">
        <f t="shared" si="5"/>
        <v>0</v>
      </c>
      <c r="N19" s="44">
        <f t="shared" si="5"/>
        <v>0</v>
      </c>
      <c r="O19" s="44">
        <f t="shared" si="5"/>
        <v>0</v>
      </c>
      <c r="P19" s="44">
        <f t="shared" si="5"/>
        <v>0</v>
      </c>
      <c r="Q19" s="44">
        <f t="shared" si="5"/>
        <v>0</v>
      </c>
      <c r="R19" s="44">
        <f t="shared" si="5"/>
        <v>0</v>
      </c>
      <c r="S19" s="84">
        <f>IF(S18=0,0,S18/S$20)</f>
        <v>0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</row>
    <row r="20" spans="1:106" ht="12">
      <c r="A20" s="82" t="s">
        <v>102</v>
      </c>
      <c r="B20" s="117">
        <f aca="true" t="shared" si="6" ref="B20:J20">B8+B10+B12+B14+B16+B18</f>
        <v>0</v>
      </c>
      <c r="C20" s="117">
        <f t="shared" si="6"/>
        <v>0</v>
      </c>
      <c r="D20" s="117">
        <f t="shared" si="6"/>
        <v>0</v>
      </c>
      <c r="E20" s="117">
        <f t="shared" si="6"/>
        <v>0</v>
      </c>
      <c r="F20" s="117">
        <f t="shared" si="6"/>
        <v>0</v>
      </c>
      <c r="G20" s="117">
        <f t="shared" si="6"/>
        <v>0</v>
      </c>
      <c r="H20" s="117">
        <f t="shared" si="6"/>
        <v>0</v>
      </c>
      <c r="I20" s="117">
        <f t="shared" si="6"/>
        <v>0</v>
      </c>
      <c r="J20" s="117">
        <f t="shared" si="6"/>
        <v>0</v>
      </c>
      <c r="K20" s="117">
        <f aca="true" t="shared" si="7" ref="K20:R20">K8+K10+K12+K14+K16+K18</f>
        <v>0</v>
      </c>
      <c r="L20" s="117">
        <f t="shared" si="7"/>
        <v>0</v>
      </c>
      <c r="M20" s="117">
        <f t="shared" si="7"/>
        <v>0</v>
      </c>
      <c r="N20" s="117">
        <f t="shared" si="7"/>
        <v>0</v>
      </c>
      <c r="O20" s="117">
        <f t="shared" si="7"/>
        <v>0</v>
      </c>
      <c r="P20" s="117">
        <f t="shared" si="7"/>
        <v>0</v>
      </c>
      <c r="Q20" s="117">
        <f t="shared" si="7"/>
        <v>0</v>
      </c>
      <c r="R20" s="117">
        <f t="shared" si="7"/>
        <v>0</v>
      </c>
      <c r="S20" s="120">
        <f>S8+S10+S12+S14+S16+S18</f>
        <v>0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</row>
    <row r="21" spans="1:106" ht="12.75" thickBot="1">
      <c r="A21" s="85" t="s">
        <v>236</v>
      </c>
      <c r="B21" s="86">
        <f>IF(B20=0,0,B20/$S$20)</f>
        <v>0</v>
      </c>
      <c r="C21" s="86">
        <f aca="true" t="shared" si="8" ref="C21:R21">IF(C20=0,0,C20/$S$20)</f>
        <v>0</v>
      </c>
      <c r="D21" s="86">
        <f t="shared" si="8"/>
        <v>0</v>
      </c>
      <c r="E21" s="86">
        <f t="shared" si="8"/>
        <v>0</v>
      </c>
      <c r="F21" s="86">
        <f t="shared" si="8"/>
        <v>0</v>
      </c>
      <c r="G21" s="86">
        <f t="shared" si="8"/>
        <v>0</v>
      </c>
      <c r="H21" s="86">
        <f t="shared" si="8"/>
        <v>0</v>
      </c>
      <c r="I21" s="86">
        <f t="shared" si="8"/>
        <v>0</v>
      </c>
      <c r="J21" s="86">
        <f t="shared" si="8"/>
        <v>0</v>
      </c>
      <c r="K21" s="86">
        <f t="shared" si="8"/>
        <v>0</v>
      </c>
      <c r="L21" s="86">
        <f t="shared" si="8"/>
        <v>0</v>
      </c>
      <c r="M21" s="86">
        <f t="shared" si="8"/>
        <v>0</v>
      </c>
      <c r="N21" s="86">
        <f t="shared" si="8"/>
        <v>0</v>
      </c>
      <c r="O21" s="86">
        <f t="shared" si="8"/>
        <v>0</v>
      </c>
      <c r="P21" s="86">
        <f t="shared" si="8"/>
        <v>0</v>
      </c>
      <c r="Q21" s="86">
        <f t="shared" si="8"/>
        <v>0</v>
      </c>
      <c r="R21" s="86">
        <f t="shared" si="8"/>
        <v>0</v>
      </c>
      <c r="S21" s="87">
        <f>IF(S20=0,0,S20/S$20)</f>
        <v>0</v>
      </c>
      <c r="T21" s="4"/>
      <c r="U21" s="4"/>
      <c r="V21" s="4"/>
      <c r="W21" s="4" t="s">
        <v>161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</row>
    <row r="22" spans="1:106" ht="12">
      <c r="A22" s="82" t="s">
        <v>795</v>
      </c>
      <c r="B22" s="119">
        <v>0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21">
        <f>SUM(B22:R22)</f>
        <v>0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</row>
    <row r="23" spans="1:106" ht="12">
      <c r="A23" s="83" t="s">
        <v>96</v>
      </c>
      <c r="B23" s="44">
        <f>IF(B22=0,0,B22/B$34)</f>
        <v>0</v>
      </c>
      <c r="C23" s="44">
        <f>IF(C22=0,0,C22/C$34)</f>
        <v>0</v>
      </c>
      <c r="D23" s="44">
        <f aca="true" t="shared" si="9" ref="D23:R23">IF(D22=0,0,D22/D$34)</f>
        <v>0</v>
      </c>
      <c r="E23" s="44">
        <f t="shared" si="9"/>
        <v>0</v>
      </c>
      <c r="F23" s="44">
        <f t="shared" si="9"/>
        <v>0</v>
      </c>
      <c r="G23" s="44">
        <f t="shared" si="9"/>
        <v>0</v>
      </c>
      <c r="H23" s="44">
        <f t="shared" si="9"/>
        <v>0</v>
      </c>
      <c r="I23" s="44">
        <f t="shared" si="9"/>
        <v>0</v>
      </c>
      <c r="J23" s="44">
        <f t="shared" si="9"/>
        <v>0</v>
      </c>
      <c r="K23" s="44">
        <f t="shared" si="9"/>
        <v>0</v>
      </c>
      <c r="L23" s="44">
        <f t="shared" si="9"/>
        <v>0</v>
      </c>
      <c r="M23" s="44">
        <f t="shared" si="9"/>
        <v>0</v>
      </c>
      <c r="N23" s="44">
        <f t="shared" si="9"/>
        <v>0</v>
      </c>
      <c r="O23" s="44">
        <f t="shared" si="9"/>
        <v>0</v>
      </c>
      <c r="P23" s="44">
        <f t="shared" si="9"/>
        <v>0</v>
      </c>
      <c r="Q23" s="44">
        <f t="shared" si="9"/>
        <v>0</v>
      </c>
      <c r="R23" s="44">
        <f t="shared" si="9"/>
        <v>0</v>
      </c>
      <c r="S23" s="84">
        <f>IF(S22=0,0,S22/S$34)</f>
        <v>0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</row>
    <row r="24" spans="1:106" ht="12">
      <c r="A24" s="82" t="s">
        <v>187</v>
      </c>
      <c r="B24" s="119">
        <v>0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20">
        <f>SUM(B24:R24)</f>
        <v>0</v>
      </c>
      <c r="T24" s="4"/>
      <c r="U24" s="4"/>
      <c r="V24" s="4" t="s">
        <v>161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</row>
    <row r="25" spans="1:106" ht="12">
      <c r="A25" s="83" t="s">
        <v>96</v>
      </c>
      <c r="B25" s="44">
        <f>IF(B24=0,0,B24/B$34)</f>
        <v>0</v>
      </c>
      <c r="C25" s="44">
        <f aca="true" t="shared" si="10" ref="C25:R25">IF(C24=0,0,C24/C$34)</f>
        <v>0</v>
      </c>
      <c r="D25" s="44">
        <f t="shared" si="10"/>
        <v>0</v>
      </c>
      <c r="E25" s="44">
        <f t="shared" si="10"/>
        <v>0</v>
      </c>
      <c r="F25" s="44">
        <f t="shared" si="10"/>
        <v>0</v>
      </c>
      <c r="G25" s="44">
        <f t="shared" si="10"/>
        <v>0</v>
      </c>
      <c r="H25" s="44">
        <f t="shared" si="10"/>
        <v>0</v>
      </c>
      <c r="I25" s="44">
        <f t="shared" si="10"/>
        <v>0</v>
      </c>
      <c r="J25" s="44">
        <f t="shared" si="10"/>
        <v>0</v>
      </c>
      <c r="K25" s="44">
        <f t="shared" si="10"/>
        <v>0</v>
      </c>
      <c r="L25" s="44">
        <f t="shared" si="10"/>
        <v>0</v>
      </c>
      <c r="M25" s="44">
        <f t="shared" si="10"/>
        <v>0</v>
      </c>
      <c r="N25" s="44">
        <f t="shared" si="10"/>
        <v>0</v>
      </c>
      <c r="O25" s="44">
        <f t="shared" si="10"/>
        <v>0</v>
      </c>
      <c r="P25" s="44">
        <f t="shared" si="10"/>
        <v>0</v>
      </c>
      <c r="Q25" s="44">
        <f t="shared" si="10"/>
        <v>0</v>
      </c>
      <c r="R25" s="44">
        <f t="shared" si="10"/>
        <v>0</v>
      </c>
      <c r="S25" s="84">
        <f>IF(S24=0,0,S24/S$34)</f>
        <v>0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</row>
    <row r="26" spans="1:106" ht="12">
      <c r="A26" s="82" t="s">
        <v>188</v>
      </c>
      <c r="B26" s="119">
        <v>0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8">
        <f>SUM(B26:R26)</f>
        <v>0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</row>
    <row r="27" spans="1:106" ht="12">
      <c r="A27" s="83" t="s">
        <v>96</v>
      </c>
      <c r="B27" s="44">
        <f>IF(B26=0,0,B26/B$34)</f>
        <v>0</v>
      </c>
      <c r="C27" s="44">
        <f aca="true" t="shared" si="11" ref="C27:R27">IF(C26=0,0,C26/C$34)</f>
        <v>0</v>
      </c>
      <c r="D27" s="44">
        <f t="shared" si="11"/>
        <v>0</v>
      </c>
      <c r="E27" s="44">
        <f t="shared" si="11"/>
        <v>0</v>
      </c>
      <c r="F27" s="44">
        <f t="shared" si="11"/>
        <v>0</v>
      </c>
      <c r="G27" s="44">
        <f t="shared" si="11"/>
        <v>0</v>
      </c>
      <c r="H27" s="44">
        <f t="shared" si="11"/>
        <v>0</v>
      </c>
      <c r="I27" s="44">
        <f t="shared" si="11"/>
        <v>0</v>
      </c>
      <c r="J27" s="44">
        <f t="shared" si="11"/>
        <v>0</v>
      </c>
      <c r="K27" s="44">
        <f t="shared" si="11"/>
        <v>0</v>
      </c>
      <c r="L27" s="44">
        <f t="shared" si="11"/>
        <v>0</v>
      </c>
      <c r="M27" s="44">
        <f t="shared" si="11"/>
        <v>0</v>
      </c>
      <c r="N27" s="44">
        <f t="shared" si="11"/>
        <v>0</v>
      </c>
      <c r="O27" s="44">
        <f t="shared" si="11"/>
        <v>0</v>
      </c>
      <c r="P27" s="44">
        <f t="shared" si="11"/>
        <v>0</v>
      </c>
      <c r="Q27" s="44">
        <f t="shared" si="11"/>
        <v>0</v>
      </c>
      <c r="R27" s="44">
        <f t="shared" si="11"/>
        <v>0</v>
      </c>
      <c r="S27" s="84">
        <f>IF(S26=0,0,S26/S$34)</f>
        <v>0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</row>
    <row r="28" spans="1:106" ht="12">
      <c r="A28" s="82" t="s">
        <v>189</v>
      </c>
      <c r="B28" s="119">
        <v>0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45">
        <f>SUM(B28:R28)</f>
        <v>0</v>
      </c>
      <c r="T28" s="4"/>
      <c r="U28" s="4" t="s">
        <v>161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 ht="12">
      <c r="A29" s="83" t="s">
        <v>99</v>
      </c>
      <c r="B29" s="44">
        <f>IF(B28=0,0,B28/B$34)</f>
        <v>0</v>
      </c>
      <c r="C29" s="44">
        <f aca="true" t="shared" si="12" ref="C29:R29">IF(C28=0,0,C28/C$34)</f>
        <v>0</v>
      </c>
      <c r="D29" s="44">
        <f t="shared" si="12"/>
        <v>0</v>
      </c>
      <c r="E29" s="44">
        <f t="shared" si="12"/>
        <v>0</v>
      </c>
      <c r="F29" s="44">
        <f t="shared" si="12"/>
        <v>0</v>
      </c>
      <c r="G29" s="44">
        <f t="shared" si="12"/>
        <v>0</v>
      </c>
      <c r="H29" s="44">
        <f t="shared" si="12"/>
        <v>0</v>
      </c>
      <c r="I29" s="44">
        <f t="shared" si="12"/>
        <v>0</v>
      </c>
      <c r="J29" s="44">
        <f t="shared" si="12"/>
        <v>0</v>
      </c>
      <c r="K29" s="44">
        <f t="shared" si="12"/>
        <v>0</v>
      </c>
      <c r="L29" s="44">
        <f t="shared" si="12"/>
        <v>0</v>
      </c>
      <c r="M29" s="44">
        <f t="shared" si="12"/>
        <v>0</v>
      </c>
      <c r="N29" s="44">
        <f t="shared" si="12"/>
        <v>0</v>
      </c>
      <c r="O29" s="44">
        <f t="shared" si="12"/>
        <v>0</v>
      </c>
      <c r="P29" s="44">
        <f t="shared" si="12"/>
        <v>0</v>
      </c>
      <c r="Q29" s="44">
        <f t="shared" si="12"/>
        <v>0</v>
      </c>
      <c r="R29" s="44">
        <f t="shared" si="12"/>
        <v>0</v>
      </c>
      <c r="S29" s="84">
        <f>IF(S28=0,0,S28/S$34)</f>
        <v>0</v>
      </c>
      <c r="T29" s="4"/>
      <c r="U29" s="4" t="s">
        <v>161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</row>
    <row r="30" spans="1:106" ht="12">
      <c r="A30" s="82" t="s">
        <v>190</v>
      </c>
      <c r="B30" s="119">
        <v>0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  <c r="S30" s="118">
        <f>SUM(B30:R30)</f>
        <v>0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</row>
    <row r="31" spans="1:106" ht="12">
      <c r="A31" s="83" t="s">
        <v>96</v>
      </c>
      <c r="B31" s="44">
        <f>IF(B30=0,0,B30/B$34)</f>
        <v>0</v>
      </c>
      <c r="C31" s="44">
        <f aca="true" t="shared" si="13" ref="C31:R31">IF(C30=0,0,C30/C$34)</f>
        <v>0</v>
      </c>
      <c r="D31" s="44">
        <f t="shared" si="13"/>
        <v>0</v>
      </c>
      <c r="E31" s="44">
        <f t="shared" si="13"/>
        <v>0</v>
      </c>
      <c r="F31" s="44">
        <f t="shared" si="13"/>
        <v>0</v>
      </c>
      <c r="G31" s="44">
        <f t="shared" si="13"/>
        <v>0</v>
      </c>
      <c r="H31" s="44">
        <f t="shared" si="13"/>
        <v>0</v>
      </c>
      <c r="I31" s="44">
        <f t="shared" si="13"/>
        <v>0</v>
      </c>
      <c r="J31" s="44">
        <f t="shared" si="13"/>
        <v>0</v>
      </c>
      <c r="K31" s="44">
        <f t="shared" si="13"/>
        <v>0</v>
      </c>
      <c r="L31" s="44">
        <f t="shared" si="13"/>
        <v>0</v>
      </c>
      <c r="M31" s="44">
        <f t="shared" si="13"/>
        <v>0</v>
      </c>
      <c r="N31" s="44">
        <f t="shared" si="13"/>
        <v>0</v>
      </c>
      <c r="O31" s="44">
        <f t="shared" si="13"/>
        <v>0</v>
      </c>
      <c r="P31" s="44">
        <f t="shared" si="13"/>
        <v>0</v>
      </c>
      <c r="Q31" s="44">
        <f t="shared" si="13"/>
        <v>0</v>
      </c>
      <c r="R31" s="44">
        <f t="shared" si="13"/>
        <v>0</v>
      </c>
      <c r="S31" s="84">
        <f>IF(S30=0,0,S30/S$34)</f>
        <v>0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</row>
    <row r="32" spans="1:106" ht="12">
      <c r="A32" s="82" t="s">
        <v>191</v>
      </c>
      <c r="B32" s="119">
        <v>0</v>
      </c>
      <c r="C32" s="119">
        <v>0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8">
        <f>SUM(B32:R32)</f>
        <v>0</v>
      </c>
      <c r="T32" s="4"/>
      <c r="U32" s="4"/>
      <c r="V32" s="4" t="s">
        <v>161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</row>
    <row r="33" spans="1:106" ht="12">
      <c r="A33" s="83" t="s">
        <v>96</v>
      </c>
      <c r="B33" s="44">
        <f>IF(B32=0,0,B32/B$34)</f>
        <v>0</v>
      </c>
      <c r="C33" s="44">
        <f aca="true" t="shared" si="14" ref="C33:R33">IF(C32=0,0,C32/C$34)</f>
        <v>0</v>
      </c>
      <c r="D33" s="44">
        <f t="shared" si="14"/>
        <v>0</v>
      </c>
      <c r="E33" s="44">
        <f t="shared" si="14"/>
        <v>0</v>
      </c>
      <c r="F33" s="44">
        <f t="shared" si="14"/>
        <v>0</v>
      </c>
      <c r="G33" s="44">
        <f t="shared" si="14"/>
        <v>0</v>
      </c>
      <c r="H33" s="44">
        <f t="shared" si="14"/>
        <v>0</v>
      </c>
      <c r="I33" s="44">
        <f t="shared" si="14"/>
        <v>0</v>
      </c>
      <c r="J33" s="44">
        <f t="shared" si="14"/>
        <v>0</v>
      </c>
      <c r="K33" s="44">
        <f t="shared" si="14"/>
        <v>0</v>
      </c>
      <c r="L33" s="44">
        <f t="shared" si="14"/>
        <v>0</v>
      </c>
      <c r="M33" s="44">
        <f t="shared" si="14"/>
        <v>0</v>
      </c>
      <c r="N33" s="44">
        <f t="shared" si="14"/>
        <v>0</v>
      </c>
      <c r="O33" s="44">
        <f t="shared" si="14"/>
        <v>0</v>
      </c>
      <c r="P33" s="44">
        <f t="shared" si="14"/>
        <v>0</v>
      </c>
      <c r="Q33" s="44">
        <f t="shared" si="14"/>
        <v>0</v>
      </c>
      <c r="R33" s="44">
        <f t="shared" si="14"/>
        <v>0</v>
      </c>
      <c r="S33" s="84">
        <f>IF(S32=0,0,S32/S$34)</f>
        <v>0</v>
      </c>
      <c r="T33" s="4"/>
      <c r="U33" s="4"/>
      <c r="V33" s="4" t="s">
        <v>161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1:106" ht="12">
      <c r="A34" s="82" t="s">
        <v>192</v>
      </c>
      <c r="B34" s="116">
        <f>B22+B24+B26+B28+B30+B32</f>
        <v>0</v>
      </c>
      <c r="C34" s="117">
        <f>C22+C24+C26+C28+C30+C32</f>
        <v>0</v>
      </c>
      <c r="D34" s="117">
        <f aca="true" t="shared" si="15" ref="D34:J34">D22+D24+D26+D28+D30+D32</f>
        <v>0</v>
      </c>
      <c r="E34" s="117">
        <f t="shared" si="15"/>
        <v>0</v>
      </c>
      <c r="F34" s="117">
        <f t="shared" si="15"/>
        <v>0</v>
      </c>
      <c r="G34" s="117">
        <f>G22+G24+G26+G28+G30+G32</f>
        <v>0</v>
      </c>
      <c r="H34" s="117">
        <f t="shared" si="15"/>
        <v>0</v>
      </c>
      <c r="I34" s="117">
        <f t="shared" si="15"/>
        <v>0</v>
      </c>
      <c r="J34" s="117">
        <f t="shared" si="15"/>
        <v>0</v>
      </c>
      <c r="K34" s="117">
        <f aca="true" t="shared" si="16" ref="K34:R34">K22+K24+K26+K28+K30+K32</f>
        <v>0</v>
      </c>
      <c r="L34" s="117">
        <f t="shared" si="16"/>
        <v>0</v>
      </c>
      <c r="M34" s="117">
        <f t="shared" si="16"/>
        <v>0</v>
      </c>
      <c r="N34" s="117">
        <f t="shared" si="16"/>
        <v>0</v>
      </c>
      <c r="O34" s="117">
        <f t="shared" si="16"/>
        <v>0</v>
      </c>
      <c r="P34" s="117">
        <f t="shared" si="16"/>
        <v>0</v>
      </c>
      <c r="Q34" s="117">
        <f t="shared" si="16"/>
        <v>0</v>
      </c>
      <c r="R34" s="117">
        <f t="shared" si="16"/>
        <v>0</v>
      </c>
      <c r="S34" s="118">
        <f>S22+S24+S26+S28+S30+S32</f>
        <v>0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</row>
    <row r="35" spans="1:106" ht="12.75" thickBot="1">
      <c r="A35" s="85" t="s">
        <v>236</v>
      </c>
      <c r="B35" s="86">
        <f>IF(B34=0,0,B34/$S$34)</f>
        <v>0</v>
      </c>
      <c r="C35" s="86">
        <f aca="true" t="shared" si="17" ref="C35:R35">IF(C34=0,0,C34/$S$34)</f>
        <v>0</v>
      </c>
      <c r="D35" s="86">
        <f t="shared" si="17"/>
        <v>0</v>
      </c>
      <c r="E35" s="86">
        <f t="shared" si="17"/>
        <v>0</v>
      </c>
      <c r="F35" s="86">
        <f t="shared" si="17"/>
        <v>0</v>
      </c>
      <c r="G35" s="86">
        <f t="shared" si="17"/>
        <v>0</v>
      </c>
      <c r="H35" s="86">
        <f t="shared" si="17"/>
        <v>0</v>
      </c>
      <c r="I35" s="86">
        <f t="shared" si="17"/>
        <v>0</v>
      </c>
      <c r="J35" s="86">
        <f t="shared" si="17"/>
        <v>0</v>
      </c>
      <c r="K35" s="86">
        <f t="shared" si="17"/>
        <v>0</v>
      </c>
      <c r="L35" s="86">
        <f t="shared" si="17"/>
        <v>0</v>
      </c>
      <c r="M35" s="86">
        <f t="shared" si="17"/>
        <v>0</v>
      </c>
      <c r="N35" s="86">
        <f t="shared" si="17"/>
        <v>0</v>
      </c>
      <c r="O35" s="86">
        <f t="shared" si="17"/>
        <v>0</v>
      </c>
      <c r="P35" s="86">
        <f t="shared" si="17"/>
        <v>0</v>
      </c>
      <c r="Q35" s="86">
        <f t="shared" si="17"/>
        <v>0</v>
      </c>
      <c r="R35" s="86">
        <f t="shared" si="17"/>
        <v>0</v>
      </c>
      <c r="S35" s="87">
        <f>IF(S34=0,0,S34/S$34)</f>
        <v>0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</row>
    <row r="36" spans="1:106" ht="12">
      <c r="A36" s="82" t="s">
        <v>103</v>
      </c>
      <c r="B36" s="117">
        <f>'VE-CA-3'!D9</f>
        <v>0</v>
      </c>
      <c r="C36" s="117">
        <f>'VE-CA-3'!E9</f>
        <v>0</v>
      </c>
      <c r="D36" s="117">
        <f>'VE-CA-3'!F9</f>
        <v>0</v>
      </c>
      <c r="E36" s="117">
        <f>'VE-CA-3'!G9</f>
        <v>0</v>
      </c>
      <c r="F36" s="117">
        <f>'VE-CA-3'!H9</f>
        <v>0</v>
      </c>
      <c r="G36" s="117">
        <f>'VE-CA-3'!I9</f>
        <v>0</v>
      </c>
      <c r="H36" s="117">
        <f>'VE-CA-3'!J9</f>
        <v>0</v>
      </c>
      <c r="I36" s="117">
        <f>'VE-CA-3'!K9</f>
        <v>0</v>
      </c>
      <c r="J36" s="117">
        <f>'VE-CA-3'!L9</f>
        <v>0</v>
      </c>
      <c r="K36" s="117">
        <f>'VE-CA-3'!M9</f>
        <v>0</v>
      </c>
      <c r="L36" s="117">
        <f>'VE-CA-3'!N9</f>
        <v>0</v>
      </c>
      <c r="M36" s="117">
        <f>'VE-CA-3'!O9</f>
        <v>0</v>
      </c>
      <c r="N36" s="117">
        <f>'VE-CA-3'!P9</f>
        <v>0</v>
      </c>
      <c r="O36" s="117">
        <f>'VE-CA-3'!Q9</f>
        <v>0</v>
      </c>
      <c r="P36" s="117">
        <f>'VE-CA-3'!R9</f>
        <v>0</v>
      </c>
      <c r="Q36" s="117">
        <f>'VE-CA-3'!S9</f>
        <v>0</v>
      </c>
      <c r="R36" s="117">
        <f>'VE-CA-3'!T9</f>
        <v>0</v>
      </c>
      <c r="S36" s="120">
        <f>SUM(B36:R36)</f>
        <v>0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</row>
    <row r="37" spans="1:106" ht="12.75" thickBot="1">
      <c r="A37" s="85" t="s">
        <v>96</v>
      </c>
      <c r="B37" s="86">
        <f>IF(B36=0,0,B36/$S$36)</f>
        <v>0</v>
      </c>
      <c r="C37" s="86">
        <f aca="true" t="shared" si="18" ref="C37:R37">IF(C36=0,0,C36/$S$36)</f>
        <v>0</v>
      </c>
      <c r="D37" s="86">
        <f t="shared" si="18"/>
        <v>0</v>
      </c>
      <c r="E37" s="86">
        <f t="shared" si="18"/>
        <v>0</v>
      </c>
      <c r="F37" s="86">
        <f t="shared" si="18"/>
        <v>0</v>
      </c>
      <c r="G37" s="86">
        <f t="shared" si="18"/>
        <v>0</v>
      </c>
      <c r="H37" s="86">
        <f t="shared" si="18"/>
        <v>0</v>
      </c>
      <c r="I37" s="86">
        <f t="shared" si="18"/>
        <v>0</v>
      </c>
      <c r="J37" s="86">
        <f t="shared" si="18"/>
        <v>0</v>
      </c>
      <c r="K37" s="86">
        <f t="shared" si="18"/>
        <v>0</v>
      </c>
      <c r="L37" s="86">
        <f t="shared" si="18"/>
        <v>0</v>
      </c>
      <c r="M37" s="86">
        <f t="shared" si="18"/>
        <v>0</v>
      </c>
      <c r="N37" s="86">
        <f t="shared" si="18"/>
        <v>0</v>
      </c>
      <c r="O37" s="86">
        <f t="shared" si="18"/>
        <v>0</v>
      </c>
      <c r="P37" s="86">
        <f t="shared" si="18"/>
        <v>0</v>
      </c>
      <c r="Q37" s="86">
        <f t="shared" si="18"/>
        <v>0</v>
      </c>
      <c r="R37" s="86">
        <f t="shared" si="18"/>
        <v>0</v>
      </c>
      <c r="S37" s="87">
        <f>IF(S36=0,0,S36/S$36)</f>
        <v>0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</row>
    <row r="38" spans="1:106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</row>
    <row r="39" spans="1:106" ht="12">
      <c r="A39" s="4" t="s">
        <v>195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1:106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1:106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</row>
    <row r="43" spans="1:106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</row>
  </sheetData>
  <sheetProtection/>
  <printOptions/>
  <pageMargins left="0.75" right="0.75" top="1" bottom="1" header="0.5" footer="0.5"/>
  <pageSetup fitToHeight="1" fitToWidth="1" horizontalDpi="300" verticalDpi="300" orientation="landscape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J442"/>
  <sheetViews>
    <sheetView zoomScalePageLayoutView="0" workbookViewId="0" topLeftCell="A13">
      <selection activeCell="B5" sqref="B5"/>
    </sheetView>
  </sheetViews>
  <sheetFormatPr defaultColWidth="9.140625" defaultRowHeight="12.75"/>
  <cols>
    <col min="1" max="1" width="4.57421875" style="0" customWidth="1"/>
    <col min="2" max="2" width="21.421875" style="0" customWidth="1"/>
    <col min="3" max="3" width="11.57421875" style="0" customWidth="1"/>
    <col min="4" max="4" width="10.7109375" style="0" customWidth="1"/>
    <col min="5" max="5" width="11.140625" style="0" customWidth="1"/>
    <col min="6" max="6" width="11.00390625" style="0" customWidth="1"/>
    <col min="7" max="7" width="13.00390625" style="0" customWidth="1"/>
    <col min="8" max="8" width="11.57421875" style="0" customWidth="1"/>
    <col min="9" max="9" width="13.28125" style="0" customWidth="1"/>
    <col min="10" max="10" width="11.57421875" style="0" customWidth="1"/>
  </cols>
  <sheetData>
    <row r="1" spans="1:88" ht="12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 spans="1:88" ht="12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ht="1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ht="12">
      <c r="A4" s="12"/>
      <c r="B4" s="13" t="s">
        <v>24</v>
      </c>
      <c r="C4" s="43" t="str">
        <f>'VE-CA-1'!$C$4</f>
        <v>2020-2021</v>
      </c>
      <c r="D4" s="12"/>
      <c r="E4" s="13" t="s">
        <v>23</v>
      </c>
      <c r="F4" s="41" t="str">
        <f>'VE-CA-1'!$G$3</f>
        <v>WTCS</v>
      </c>
      <c r="G4" s="12"/>
      <c r="H4" s="12"/>
      <c r="I4" s="13" t="s">
        <v>26</v>
      </c>
      <c r="J4" s="97">
        <f>'VE-CA-1'!$J$4</f>
        <v>44027</v>
      </c>
      <c r="K4" s="12"/>
      <c r="L4" s="12"/>
      <c r="M4" s="1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ht="12">
      <c r="A5" s="14"/>
      <c r="B5" s="15"/>
      <c r="C5" s="14"/>
      <c r="D5" s="14"/>
      <c r="E5" s="15"/>
      <c r="F5" s="14"/>
      <c r="G5" s="14"/>
      <c r="H5" s="14"/>
      <c r="I5" s="15"/>
      <c r="J5" s="14"/>
      <c r="K5" s="12"/>
      <c r="L5" s="12"/>
      <c r="M5" s="1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88" ht="12">
      <c r="A6" s="12"/>
      <c r="B6" s="13"/>
      <c r="C6" s="12"/>
      <c r="D6" s="16" t="s">
        <v>27</v>
      </c>
      <c r="E6" s="16" t="s">
        <v>29</v>
      </c>
      <c r="F6" s="16" t="s">
        <v>30</v>
      </c>
      <c r="G6" s="12"/>
      <c r="H6" s="16" t="s">
        <v>31</v>
      </c>
      <c r="I6" s="13" t="s">
        <v>132</v>
      </c>
      <c r="J6" s="16" t="s">
        <v>32</v>
      </c>
      <c r="K6" s="12"/>
      <c r="L6" s="12"/>
      <c r="M6" s="1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</row>
    <row r="7" spans="1:88" ht="12">
      <c r="A7" s="17" t="s">
        <v>33</v>
      </c>
      <c r="B7" s="17" t="s">
        <v>104</v>
      </c>
      <c r="C7" s="17" t="s">
        <v>35</v>
      </c>
      <c r="D7" s="17" t="s">
        <v>36</v>
      </c>
      <c r="E7" s="17" t="s">
        <v>38</v>
      </c>
      <c r="F7" s="17" t="s">
        <v>39</v>
      </c>
      <c r="G7" s="17" t="s">
        <v>40</v>
      </c>
      <c r="H7" s="17" t="s">
        <v>39</v>
      </c>
      <c r="I7" s="17" t="s">
        <v>166</v>
      </c>
      <c r="J7" s="17" t="s">
        <v>41</v>
      </c>
      <c r="K7" s="12"/>
      <c r="L7" s="12"/>
      <c r="M7" s="1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88" ht="1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</row>
    <row r="9" spans="1:88" ht="12">
      <c r="A9" s="12" t="s">
        <v>42</v>
      </c>
      <c r="B9" s="12" t="s">
        <v>105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53">
        <f>SUM(C9:I9)</f>
        <v>0</v>
      </c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</row>
    <row r="10" spans="1:88" ht="12">
      <c r="A10" s="12"/>
      <c r="B10" s="12"/>
      <c r="C10" s="72"/>
      <c r="D10" s="72"/>
      <c r="E10" s="72"/>
      <c r="F10" s="72"/>
      <c r="G10" s="72"/>
      <c r="H10" s="72"/>
      <c r="I10" s="72"/>
      <c r="J10" s="53"/>
      <c r="K10" s="12"/>
      <c r="L10" s="12"/>
      <c r="M10" s="1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</row>
    <row r="11" spans="1:88" ht="12">
      <c r="A11" s="12" t="s">
        <v>44</v>
      </c>
      <c r="B11" s="12" t="s">
        <v>106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53">
        <f aca="true" t="shared" si="0" ref="J11:J21">SUM(C11:I11)</f>
        <v>0</v>
      </c>
      <c r="K11" s="12"/>
      <c r="L11" s="12"/>
      <c r="M11" s="1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</row>
    <row r="12" spans="1:88" ht="12">
      <c r="A12" s="12"/>
      <c r="B12" s="12"/>
      <c r="C12" s="72"/>
      <c r="D12" s="72"/>
      <c r="E12" s="72"/>
      <c r="F12" s="72"/>
      <c r="G12" s="72"/>
      <c r="H12" s="72"/>
      <c r="I12" s="72"/>
      <c r="J12" s="53"/>
      <c r="K12" s="12"/>
      <c r="L12" s="12"/>
      <c r="M12" s="1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ht="12">
      <c r="A13" s="12" t="s">
        <v>46</v>
      </c>
      <c r="B13" s="12" t="s">
        <v>107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53">
        <f t="shared" si="0"/>
        <v>0</v>
      </c>
      <c r="K13" s="12"/>
      <c r="L13" s="12"/>
      <c r="M13" s="1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</row>
    <row r="14" spans="1:88" ht="12">
      <c r="A14" s="12"/>
      <c r="B14" s="12"/>
      <c r="C14" s="72"/>
      <c r="D14" s="72"/>
      <c r="E14" s="72"/>
      <c r="F14" s="72"/>
      <c r="G14" s="72"/>
      <c r="H14" s="72"/>
      <c r="I14" s="72"/>
      <c r="J14" s="53"/>
      <c r="K14" s="12"/>
      <c r="L14" s="12"/>
      <c r="M14" s="1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</row>
    <row r="15" spans="1:88" ht="12">
      <c r="A15" s="12" t="s">
        <v>69</v>
      </c>
      <c r="B15" s="12" t="s">
        <v>108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53">
        <f t="shared" si="0"/>
        <v>0</v>
      </c>
      <c r="K15" s="12"/>
      <c r="L15" s="12"/>
      <c r="M15" s="12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</row>
    <row r="16" spans="1:88" ht="12">
      <c r="A16" s="12"/>
      <c r="B16" s="12"/>
      <c r="C16" s="72"/>
      <c r="D16" s="72"/>
      <c r="E16" s="72"/>
      <c r="F16" s="72"/>
      <c r="G16" s="72"/>
      <c r="H16" s="72"/>
      <c r="I16" s="72"/>
      <c r="J16" s="53"/>
      <c r="K16" s="12"/>
      <c r="L16" s="12"/>
      <c r="M16" s="12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</row>
    <row r="17" spans="1:88" ht="12">
      <c r="A17" s="12" t="s">
        <v>71</v>
      </c>
      <c r="B17" s="12" t="s">
        <v>109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53">
        <f t="shared" si="0"/>
        <v>0</v>
      </c>
      <c r="K17" s="12"/>
      <c r="L17" s="12"/>
      <c r="M17" s="12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</row>
    <row r="18" spans="1:88" ht="12">
      <c r="A18" s="12"/>
      <c r="B18" s="12"/>
      <c r="C18" s="72"/>
      <c r="D18" s="72"/>
      <c r="E18" s="72"/>
      <c r="F18" s="72"/>
      <c r="G18" s="72"/>
      <c r="H18" s="72"/>
      <c r="I18" s="72"/>
      <c r="J18" s="53"/>
      <c r="K18" s="12"/>
      <c r="L18" s="12"/>
      <c r="M18" s="12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</row>
    <row r="19" spans="1:88" ht="12">
      <c r="A19" s="12" t="s">
        <v>48</v>
      </c>
      <c r="B19" s="12" t="s">
        <v>110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53">
        <f t="shared" si="0"/>
        <v>0</v>
      </c>
      <c r="K19" s="12"/>
      <c r="L19" s="12"/>
      <c r="M19" s="12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</row>
    <row r="20" spans="1:88" ht="12">
      <c r="A20" s="12"/>
      <c r="B20" s="12"/>
      <c r="C20" s="72"/>
      <c r="D20" s="72"/>
      <c r="E20" s="72"/>
      <c r="F20" s="72"/>
      <c r="G20" s="72"/>
      <c r="H20" s="72"/>
      <c r="I20" s="72"/>
      <c r="J20" s="53"/>
      <c r="K20" s="12"/>
      <c r="L20" s="12"/>
      <c r="M20" s="12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</row>
    <row r="21" spans="1:88" ht="12">
      <c r="A21" s="14" t="s">
        <v>50</v>
      </c>
      <c r="B21" s="14" t="s">
        <v>111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54">
        <f t="shared" si="0"/>
        <v>0</v>
      </c>
      <c r="K21" s="12"/>
      <c r="L21" s="12"/>
      <c r="M21" s="12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</row>
    <row r="22" spans="1:88" ht="12">
      <c r="A22" s="12"/>
      <c r="B22" s="12"/>
      <c r="C22" s="53"/>
      <c r="D22" s="53"/>
      <c r="E22" s="53"/>
      <c r="F22" s="53"/>
      <c r="G22" s="53"/>
      <c r="H22" s="53"/>
      <c r="I22" s="53"/>
      <c r="J22" s="53"/>
      <c r="K22" s="12"/>
      <c r="L22" s="12"/>
      <c r="M22" s="12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</row>
    <row r="23" spans="1:88" ht="12">
      <c r="A23" s="12" t="s">
        <v>52</v>
      </c>
      <c r="B23" s="12" t="s">
        <v>112</v>
      </c>
      <c r="C23" s="53">
        <f>SUM(C9:C21)</f>
        <v>0</v>
      </c>
      <c r="D23" s="53">
        <f aca="true" t="shared" si="1" ref="D23:I23">SUM(D9:D21)</f>
        <v>0</v>
      </c>
      <c r="E23" s="53">
        <f>SUM(E9:E21)</f>
        <v>0</v>
      </c>
      <c r="F23" s="53">
        <f t="shared" si="1"/>
        <v>0</v>
      </c>
      <c r="G23" s="53">
        <f t="shared" si="1"/>
        <v>0</v>
      </c>
      <c r="H23" s="53">
        <f t="shared" si="1"/>
        <v>0</v>
      </c>
      <c r="I23" s="53">
        <f t="shared" si="1"/>
        <v>0</v>
      </c>
      <c r="J23" s="53">
        <f>SUM(J9:J21)</f>
        <v>0</v>
      </c>
      <c r="K23" s="12"/>
      <c r="L23" s="12"/>
      <c r="M23" s="1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</row>
    <row r="24" spans="1:88" ht="12">
      <c r="A24" s="12"/>
      <c r="B24" s="12"/>
      <c r="C24" s="53"/>
      <c r="D24" s="53"/>
      <c r="E24" s="53"/>
      <c r="F24" s="53"/>
      <c r="G24" s="53"/>
      <c r="H24" s="53"/>
      <c r="I24" s="53"/>
      <c r="J24" s="53"/>
      <c r="K24" s="12"/>
      <c r="L24" s="12"/>
      <c r="M24" s="12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</row>
    <row r="25" spans="1:88" ht="12">
      <c r="A25" s="14" t="s">
        <v>54</v>
      </c>
      <c r="B25" s="14" t="s">
        <v>113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54">
        <f>SUM(C25:I25)</f>
        <v>0</v>
      </c>
      <c r="K25" s="12"/>
      <c r="L25" s="12"/>
      <c r="M25" s="12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</row>
    <row r="26" spans="1:88" ht="12">
      <c r="A26" s="12"/>
      <c r="B26" s="12"/>
      <c r="C26" s="53"/>
      <c r="D26" s="53"/>
      <c r="E26" s="53"/>
      <c r="F26" s="53"/>
      <c r="G26" s="53"/>
      <c r="H26" s="53"/>
      <c r="I26" s="53"/>
      <c r="J26" s="53"/>
      <c r="K26" s="12"/>
      <c r="L26" s="12"/>
      <c r="M26" s="12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</row>
    <row r="27" spans="1:88" ht="12">
      <c r="A27" s="12" t="s">
        <v>56</v>
      </c>
      <c r="B27" s="12" t="s">
        <v>114</v>
      </c>
      <c r="C27" s="53">
        <f>SUM(C23:C25)</f>
        <v>0</v>
      </c>
      <c r="D27" s="53">
        <f aca="true" t="shared" si="2" ref="D27:J27">SUM(D23:D25)</f>
        <v>0</v>
      </c>
      <c r="E27" s="53">
        <f>SUM(E23:E25)</f>
        <v>0</v>
      </c>
      <c r="F27" s="53">
        <f t="shared" si="2"/>
        <v>0</v>
      </c>
      <c r="G27" s="53">
        <f t="shared" si="2"/>
        <v>0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12"/>
      <c r="L27" s="12"/>
      <c r="M27" s="12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</row>
    <row r="28" spans="1:88" ht="12">
      <c r="A28" s="12"/>
      <c r="B28" s="12"/>
      <c r="C28" s="53"/>
      <c r="D28" s="53"/>
      <c r="E28" s="53"/>
      <c r="F28" s="53"/>
      <c r="G28" s="53"/>
      <c r="H28" s="53"/>
      <c r="I28" s="53"/>
      <c r="J28" s="53"/>
      <c r="K28" s="12"/>
      <c r="L28" s="12"/>
      <c r="M28" s="1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</row>
    <row r="29" spans="1:88" ht="12">
      <c r="A29" s="12" t="s">
        <v>58</v>
      </c>
      <c r="B29" s="12" t="s">
        <v>115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53">
        <f>SUM(C29:I29)</f>
        <v>0</v>
      </c>
      <c r="K29" s="12"/>
      <c r="L29" s="12"/>
      <c r="M29" s="12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</row>
    <row r="30" spans="1:88" ht="12">
      <c r="A30" s="12"/>
      <c r="B30" s="12"/>
      <c r="C30" s="73"/>
      <c r="D30" s="73"/>
      <c r="E30" s="73"/>
      <c r="F30" s="73"/>
      <c r="G30" s="73"/>
      <c r="H30" s="73"/>
      <c r="I30" s="73"/>
      <c r="J30" s="53"/>
      <c r="K30" s="12"/>
      <c r="L30" s="12"/>
      <c r="M30" s="12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</row>
    <row r="31" spans="1:88" ht="12">
      <c r="A31" s="14" t="s">
        <v>59</v>
      </c>
      <c r="B31" s="14" t="s">
        <v>116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54">
        <f>SUM(C31:I31)</f>
        <v>0</v>
      </c>
      <c r="K31" s="12"/>
      <c r="L31" s="12"/>
      <c r="M31" s="12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</row>
    <row r="32" spans="1:88" ht="12">
      <c r="A32" s="12"/>
      <c r="B32" s="12"/>
      <c r="C32" s="53"/>
      <c r="D32" s="53"/>
      <c r="E32" s="53"/>
      <c r="F32" s="53"/>
      <c r="G32" s="53"/>
      <c r="H32" s="53"/>
      <c r="I32" s="53"/>
      <c r="J32" s="53"/>
      <c r="K32" s="12"/>
      <c r="L32" s="12"/>
      <c r="M32" s="12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</row>
    <row r="33" spans="1:88" ht="12.75" thickBot="1">
      <c r="A33" s="18" t="s">
        <v>61</v>
      </c>
      <c r="B33" s="18" t="s">
        <v>117</v>
      </c>
      <c r="C33" s="55">
        <f>SUM(C27:C31)</f>
        <v>0</v>
      </c>
      <c r="D33" s="55">
        <f aca="true" t="shared" si="3" ref="D33:I33">SUM(D27:D31)</f>
        <v>0</v>
      </c>
      <c r="E33" s="55">
        <f t="shared" si="3"/>
        <v>0</v>
      </c>
      <c r="F33" s="55">
        <f t="shared" si="3"/>
        <v>0</v>
      </c>
      <c r="G33" s="55">
        <f t="shared" si="3"/>
        <v>0</v>
      </c>
      <c r="H33" s="55">
        <f t="shared" si="3"/>
        <v>0</v>
      </c>
      <c r="I33" s="55">
        <f t="shared" si="3"/>
        <v>0</v>
      </c>
      <c r="J33" s="55">
        <f>SUM(J27:J31)</f>
        <v>0</v>
      </c>
      <c r="K33" s="135">
        <f>J33-(SUM('VE-CA-1'!K29))</f>
        <v>0</v>
      </c>
      <c r="L33" s="12" t="s">
        <v>790</v>
      </c>
      <c r="M33" s="12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</row>
    <row r="34" spans="1:88" ht="12.75" thickTop="1">
      <c r="A34" s="12"/>
      <c r="B34" s="12"/>
      <c r="C34" s="53"/>
      <c r="D34" s="53"/>
      <c r="E34" s="53"/>
      <c r="F34" s="53"/>
      <c r="G34" s="53"/>
      <c r="H34" s="53"/>
      <c r="I34" s="53"/>
      <c r="J34" s="53"/>
      <c r="K34" s="12"/>
      <c r="L34" s="12"/>
      <c r="M34" s="12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</row>
    <row r="35" spans="1:88" ht="12">
      <c r="A35" s="12"/>
      <c r="B35" s="12"/>
      <c r="C35" s="53"/>
      <c r="D35" s="53"/>
      <c r="E35" s="53"/>
      <c r="F35" s="53"/>
      <c r="G35" s="53"/>
      <c r="H35" s="53"/>
      <c r="I35" s="53"/>
      <c r="J35" s="53"/>
      <c r="K35" s="12"/>
      <c r="L35" s="12"/>
      <c r="M35" s="1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</row>
    <row r="36" spans="1:88" ht="12">
      <c r="A36" s="12"/>
      <c r="B36" s="12"/>
      <c r="C36" s="53"/>
      <c r="D36" s="53"/>
      <c r="E36" s="53"/>
      <c r="F36" s="53"/>
      <c r="G36" s="53"/>
      <c r="H36" s="53"/>
      <c r="I36" s="53"/>
      <c r="J36" s="53"/>
      <c r="K36" s="12"/>
      <c r="L36" s="12"/>
      <c r="M36" s="1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</row>
    <row r="37" spans="1:88" ht="12">
      <c r="A37" s="12"/>
      <c r="B37" s="12"/>
      <c r="C37" s="53"/>
      <c r="D37" s="53"/>
      <c r="E37" s="53"/>
      <c r="F37" s="53"/>
      <c r="G37" s="53"/>
      <c r="H37" s="53"/>
      <c r="I37" s="53"/>
      <c r="J37" s="53"/>
      <c r="K37" s="12"/>
      <c r="L37" s="12"/>
      <c r="M37" s="1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</row>
    <row r="38" spans="1:88" ht="12">
      <c r="A38" s="12"/>
      <c r="B38" s="12"/>
      <c r="C38" s="53"/>
      <c r="D38" s="53"/>
      <c r="E38" s="53"/>
      <c r="F38" s="53"/>
      <c r="G38" s="53"/>
      <c r="H38" s="53"/>
      <c r="I38" s="53"/>
      <c r="J38" s="53"/>
      <c r="K38" s="12"/>
      <c r="L38" s="12"/>
      <c r="M38" s="1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</row>
    <row r="39" spans="1:88" ht="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</row>
    <row r="40" spans="1:88" ht="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</row>
    <row r="41" spans="1:88" ht="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</row>
    <row r="42" spans="1:88" ht="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</row>
    <row r="43" spans="1:88" ht="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</row>
    <row r="44" spans="1:88" ht="1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</row>
    <row r="45" spans="1:88" ht="1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</row>
    <row r="46" spans="1:88" ht="1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</row>
    <row r="47" spans="1:88" ht="1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</row>
    <row r="48" spans="1:88" ht="1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</row>
    <row r="49" spans="1:88" ht="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</row>
    <row r="50" spans="1:88" ht="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1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1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1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1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1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ht="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</row>
    <row r="64" spans="1:88" ht="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</row>
    <row r="65" spans="1:88" ht="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</row>
    <row r="66" spans="1:88" ht="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</row>
    <row r="67" spans="1:88" ht="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</row>
    <row r="68" spans="1:88" ht="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</row>
    <row r="69" spans="1:88" ht="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</row>
    <row r="70" spans="1:88" ht="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</row>
    <row r="71" spans="1:88" ht="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</row>
    <row r="72" spans="1:88" ht="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</row>
    <row r="73" spans="1:88" ht="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</row>
    <row r="74" spans="1:88" ht="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</row>
    <row r="75" spans="1:88" ht="1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</row>
    <row r="76" spans="1:88" ht="1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</row>
    <row r="77" spans="1:88" ht="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</row>
    <row r="78" spans="1:88" ht="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</row>
    <row r="79" spans="1:88" ht="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</row>
    <row r="80" spans="1:88" ht="1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</row>
    <row r="81" spans="1:88" ht="1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</row>
    <row r="82" spans="1:88" ht="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</row>
    <row r="83" spans="1:88" ht="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</row>
    <row r="84" spans="1:88" ht="1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</row>
    <row r="85" spans="1:88" ht="1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</row>
    <row r="86" spans="1:88" ht="1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</row>
    <row r="87" spans="1:88" ht="1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</row>
    <row r="88" spans="1:88" ht="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</row>
    <row r="89" spans="1:88" ht="1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</row>
    <row r="90" spans="1:88" ht="1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</row>
    <row r="91" spans="1:88" ht="1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</row>
    <row r="92" spans="1:88" ht="1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</row>
    <row r="93" spans="1:88" ht="1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</row>
    <row r="94" spans="1:88" ht="1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</row>
    <row r="95" spans="1:88" ht="1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</row>
    <row r="96" spans="1:88" ht="1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</row>
    <row r="97" spans="1:88" ht="1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</row>
    <row r="98" spans="1:88" ht="1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</row>
    <row r="99" spans="1:88" ht="1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</row>
    <row r="100" spans="1:88" ht="1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1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1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1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1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1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1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1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13" ht="1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1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1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1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1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1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1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1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1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1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1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ht="1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1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ht="1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ht="1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1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1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1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1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ht="12">
      <c r="J161" s="4"/>
    </row>
    <row r="162" ht="12">
      <c r="J162" s="4"/>
    </row>
    <row r="163" ht="12">
      <c r="J163" s="4"/>
    </row>
    <row r="164" ht="12">
      <c r="J164" s="4"/>
    </row>
    <row r="165" ht="12">
      <c r="J165" s="4"/>
    </row>
    <row r="166" ht="12">
      <c r="J166" s="4"/>
    </row>
    <row r="167" ht="12">
      <c r="J167" s="4"/>
    </row>
    <row r="168" ht="12">
      <c r="J168" s="4"/>
    </row>
    <row r="169" ht="12">
      <c r="J169" s="4"/>
    </row>
    <row r="170" ht="12">
      <c r="J170" s="4"/>
    </row>
    <row r="171" ht="12">
      <c r="J171" s="4"/>
    </row>
    <row r="172" ht="12">
      <c r="J172" s="4"/>
    </row>
    <row r="173" ht="12">
      <c r="J173" s="4"/>
    </row>
    <row r="174" ht="12">
      <c r="J174" s="4"/>
    </row>
    <row r="175" ht="12">
      <c r="J175" s="4"/>
    </row>
    <row r="176" ht="12">
      <c r="J176" s="4"/>
    </row>
    <row r="177" ht="12">
      <c r="J177" s="4"/>
    </row>
    <row r="178" ht="12">
      <c r="J178" s="4"/>
    </row>
    <row r="179" ht="12">
      <c r="J179" s="4"/>
    </row>
    <row r="180" ht="12">
      <c r="J180" s="4"/>
    </row>
    <row r="181" ht="12">
      <c r="J181" s="4"/>
    </row>
    <row r="182" ht="12">
      <c r="J182" s="4"/>
    </row>
    <row r="183" ht="12">
      <c r="J183" s="4"/>
    </row>
    <row r="184" ht="12">
      <c r="J184" s="4"/>
    </row>
    <row r="185" ht="12">
      <c r="J185" s="4"/>
    </row>
    <row r="186" ht="12">
      <c r="J186" s="4"/>
    </row>
    <row r="187" ht="12">
      <c r="J187" s="4"/>
    </row>
    <row r="188" ht="12">
      <c r="J188" s="4"/>
    </row>
    <row r="189" ht="12">
      <c r="J189" s="4"/>
    </row>
    <row r="190" ht="12">
      <c r="J190" s="4"/>
    </row>
    <row r="191" ht="12">
      <c r="J191" s="4"/>
    </row>
    <row r="192" ht="12">
      <c r="J192" s="4"/>
    </row>
    <row r="193" ht="12">
      <c r="J193" s="4"/>
    </row>
    <row r="194" ht="12">
      <c r="J194" s="4"/>
    </row>
    <row r="195" ht="12">
      <c r="J195" s="4"/>
    </row>
    <row r="196" ht="12">
      <c r="J196" s="4"/>
    </row>
    <row r="197" ht="12">
      <c r="J197" s="4"/>
    </row>
    <row r="198" ht="12">
      <c r="J198" s="4"/>
    </row>
    <row r="199" ht="12">
      <c r="J199" s="4"/>
    </row>
    <row r="200" ht="12">
      <c r="J200" s="4"/>
    </row>
    <row r="201" ht="12">
      <c r="J201" s="4"/>
    </row>
    <row r="202" ht="12">
      <c r="J202" s="4"/>
    </row>
    <row r="203" ht="12">
      <c r="J203" s="4"/>
    </row>
    <row r="204" ht="12">
      <c r="J204" s="4"/>
    </row>
    <row r="205" ht="12">
      <c r="J205" s="4"/>
    </row>
    <row r="206" ht="12">
      <c r="J206" s="4"/>
    </row>
    <row r="207" ht="12">
      <c r="J207" s="4"/>
    </row>
    <row r="208" ht="12">
      <c r="J208" s="4"/>
    </row>
    <row r="209" ht="12">
      <c r="J209" s="4"/>
    </row>
    <row r="210" ht="12">
      <c r="J210" s="4"/>
    </row>
    <row r="211" ht="12">
      <c r="J211" s="4"/>
    </row>
    <row r="212" ht="12">
      <c r="J212" s="4"/>
    </row>
    <row r="213" ht="12">
      <c r="J213" s="4"/>
    </row>
    <row r="214" ht="12">
      <c r="J214" s="4"/>
    </row>
    <row r="215" ht="12">
      <c r="J215" s="4"/>
    </row>
    <row r="216" ht="12">
      <c r="J216" s="4"/>
    </row>
    <row r="217" ht="12">
      <c r="J217" s="4"/>
    </row>
    <row r="218" ht="12">
      <c r="J218" s="4"/>
    </row>
    <row r="219" ht="12">
      <c r="J219" s="4"/>
    </row>
    <row r="220" ht="12">
      <c r="J220" s="4"/>
    </row>
    <row r="221" ht="12">
      <c r="J221" s="4"/>
    </row>
    <row r="222" ht="12">
      <c r="J222" s="4"/>
    </row>
    <row r="223" ht="12">
      <c r="J223" s="4"/>
    </row>
    <row r="224" ht="12">
      <c r="J224" s="4"/>
    </row>
    <row r="225" ht="12">
      <c r="J225" s="4"/>
    </row>
    <row r="226" ht="12">
      <c r="J226" s="4"/>
    </row>
    <row r="227" ht="12">
      <c r="J227" s="4"/>
    </row>
    <row r="228" ht="12">
      <c r="J228" s="4"/>
    </row>
    <row r="229" ht="12">
      <c r="J229" s="4"/>
    </row>
    <row r="230" ht="12">
      <c r="J230" s="4"/>
    </row>
    <row r="231" ht="12">
      <c r="J231" s="4"/>
    </row>
    <row r="232" ht="12">
      <c r="J232" s="4"/>
    </row>
    <row r="233" ht="12">
      <c r="J233" s="4"/>
    </row>
    <row r="234" ht="12">
      <c r="J234" s="4"/>
    </row>
    <row r="235" ht="12">
      <c r="J235" s="4"/>
    </row>
    <row r="236" ht="12">
      <c r="J236" s="4"/>
    </row>
    <row r="237" ht="12">
      <c r="J237" s="4"/>
    </row>
    <row r="238" ht="12">
      <c r="J238" s="4"/>
    </row>
    <row r="239" ht="12">
      <c r="J239" s="4"/>
    </row>
    <row r="240" ht="12">
      <c r="J240" s="4"/>
    </row>
    <row r="241" ht="12">
      <c r="J241" s="4"/>
    </row>
    <row r="242" ht="12">
      <c r="J242" s="4"/>
    </row>
    <row r="243" ht="12">
      <c r="J243" s="4"/>
    </row>
    <row r="244" ht="12">
      <c r="J244" s="4"/>
    </row>
    <row r="245" ht="12">
      <c r="J245" s="4"/>
    </row>
    <row r="246" ht="12">
      <c r="J246" s="4"/>
    </row>
    <row r="247" ht="12">
      <c r="J247" s="4"/>
    </row>
    <row r="248" ht="12">
      <c r="J248" s="4"/>
    </row>
    <row r="249" ht="12">
      <c r="J249" s="4"/>
    </row>
    <row r="250" ht="12">
      <c r="J250" s="4"/>
    </row>
    <row r="251" ht="12">
      <c r="J251" s="4"/>
    </row>
    <row r="252" ht="12">
      <c r="J252" s="4"/>
    </row>
    <row r="253" ht="12">
      <c r="J253" s="4"/>
    </row>
    <row r="254" ht="12">
      <c r="J254" s="4"/>
    </row>
    <row r="255" ht="12">
      <c r="J255" s="4"/>
    </row>
    <row r="256" ht="12">
      <c r="J256" s="4"/>
    </row>
    <row r="257" ht="12">
      <c r="J257" s="4"/>
    </row>
    <row r="258" ht="12">
      <c r="J258" s="4"/>
    </row>
    <row r="259" ht="12">
      <c r="J259" s="4"/>
    </row>
    <row r="260" ht="12">
      <c r="J260" s="4"/>
    </row>
    <row r="261" ht="12">
      <c r="J261" s="4"/>
    </row>
    <row r="262" ht="12">
      <c r="J262" s="4"/>
    </row>
    <row r="263" ht="12">
      <c r="J263" s="4"/>
    </row>
    <row r="264" ht="12">
      <c r="J264" s="4"/>
    </row>
    <row r="265" ht="12">
      <c r="J265" s="4"/>
    </row>
    <row r="266" ht="12">
      <c r="J266" s="4"/>
    </row>
    <row r="267" ht="12">
      <c r="J267" s="4"/>
    </row>
    <row r="268" ht="12">
      <c r="J268" s="4"/>
    </row>
    <row r="269" ht="12">
      <c r="J269" s="4"/>
    </row>
    <row r="270" ht="12">
      <c r="J270" s="4"/>
    </row>
    <row r="271" ht="12">
      <c r="J271" s="4"/>
    </row>
    <row r="272" ht="12">
      <c r="J272" s="4"/>
    </row>
    <row r="273" ht="12">
      <c r="J273" s="4"/>
    </row>
    <row r="274" ht="12">
      <c r="J274" s="4"/>
    </row>
    <row r="275" ht="12">
      <c r="J275" s="4"/>
    </row>
    <row r="276" ht="12">
      <c r="J276" s="4"/>
    </row>
    <row r="277" ht="12">
      <c r="J277" s="4"/>
    </row>
    <row r="278" ht="12">
      <c r="J278" s="4"/>
    </row>
    <row r="279" ht="12">
      <c r="J279" s="4"/>
    </row>
    <row r="280" ht="12">
      <c r="J280" s="4"/>
    </row>
    <row r="281" ht="12">
      <c r="J281" s="4"/>
    </row>
    <row r="282" ht="12">
      <c r="J282" s="4"/>
    </row>
    <row r="283" ht="12">
      <c r="J283" s="4"/>
    </row>
    <row r="284" ht="12">
      <c r="J284" s="4"/>
    </row>
    <row r="285" ht="12">
      <c r="J285" s="4"/>
    </row>
    <row r="286" ht="12">
      <c r="J286" s="4"/>
    </row>
    <row r="287" ht="12">
      <c r="J287" s="4"/>
    </row>
    <row r="288" ht="12">
      <c r="J288" s="4"/>
    </row>
    <row r="289" ht="12">
      <c r="J289" s="4"/>
    </row>
    <row r="290" ht="12">
      <c r="J290" s="4"/>
    </row>
    <row r="291" ht="12">
      <c r="J291" s="4"/>
    </row>
    <row r="292" ht="12">
      <c r="J292" s="4"/>
    </row>
    <row r="293" ht="12">
      <c r="J293" s="4"/>
    </row>
    <row r="294" ht="12">
      <c r="J294" s="4"/>
    </row>
    <row r="295" ht="12">
      <c r="J295" s="4"/>
    </row>
    <row r="296" ht="12">
      <c r="J296" s="4"/>
    </row>
    <row r="297" ht="12">
      <c r="J297" s="4"/>
    </row>
    <row r="298" ht="12">
      <c r="J298" s="4"/>
    </row>
    <row r="299" ht="12">
      <c r="J299" s="4"/>
    </row>
    <row r="300" ht="12">
      <c r="J300" s="4"/>
    </row>
    <row r="301" ht="12">
      <c r="J301" s="4"/>
    </row>
    <row r="302" ht="12">
      <c r="J302" s="4"/>
    </row>
    <row r="303" ht="12">
      <c r="J303" s="4"/>
    </row>
    <row r="304" ht="12">
      <c r="J304" s="4"/>
    </row>
    <row r="305" ht="12">
      <c r="J305" s="4"/>
    </row>
    <row r="306" ht="12">
      <c r="J306" s="4"/>
    </row>
    <row r="307" ht="12">
      <c r="J307" s="4"/>
    </row>
    <row r="308" ht="12">
      <c r="J308" s="4"/>
    </row>
    <row r="309" ht="12">
      <c r="J309" s="4"/>
    </row>
    <row r="310" ht="12">
      <c r="J310" s="4"/>
    </row>
    <row r="311" ht="12">
      <c r="J311" s="4"/>
    </row>
    <row r="312" ht="12">
      <c r="J312" s="4"/>
    </row>
    <row r="313" ht="12">
      <c r="J313" s="4"/>
    </row>
    <row r="314" ht="12">
      <c r="J314" s="4"/>
    </row>
    <row r="315" ht="12">
      <c r="J315" s="4"/>
    </row>
    <row r="316" ht="12">
      <c r="J316" s="4"/>
    </row>
    <row r="317" ht="12">
      <c r="J317" s="4"/>
    </row>
    <row r="318" ht="12">
      <c r="J318" s="4"/>
    </row>
    <row r="319" ht="12">
      <c r="J319" s="4"/>
    </row>
    <row r="320" ht="12">
      <c r="J320" s="4"/>
    </row>
    <row r="321" ht="12">
      <c r="J321" s="4"/>
    </row>
    <row r="322" ht="12">
      <c r="J322" s="4"/>
    </row>
    <row r="323" ht="12">
      <c r="J323" s="4"/>
    </row>
    <row r="324" ht="12">
      <c r="J324" s="4"/>
    </row>
    <row r="325" ht="12">
      <c r="J325" s="4"/>
    </row>
    <row r="326" ht="12">
      <c r="J326" s="4"/>
    </row>
    <row r="327" ht="12">
      <c r="J327" s="4"/>
    </row>
    <row r="328" ht="12">
      <c r="J328" s="4"/>
    </row>
    <row r="329" ht="12">
      <c r="J329" s="4"/>
    </row>
    <row r="330" ht="12">
      <c r="J330" s="4"/>
    </row>
    <row r="331" ht="12">
      <c r="J331" s="4"/>
    </row>
    <row r="332" ht="12">
      <c r="J332" s="4"/>
    </row>
    <row r="333" ht="12">
      <c r="J333" s="4"/>
    </row>
    <row r="334" ht="12">
      <c r="J334" s="4"/>
    </row>
    <row r="335" ht="12">
      <c r="J335" s="4"/>
    </row>
    <row r="336" ht="12">
      <c r="J336" s="4"/>
    </row>
    <row r="337" ht="12">
      <c r="J337" s="4"/>
    </row>
    <row r="338" ht="12">
      <c r="J338" s="4"/>
    </row>
    <row r="339" ht="12">
      <c r="J339" s="4"/>
    </row>
    <row r="340" ht="12">
      <c r="J340" s="4"/>
    </row>
    <row r="341" ht="12">
      <c r="J341" s="4"/>
    </row>
    <row r="342" ht="12">
      <c r="J342" s="4"/>
    </row>
    <row r="343" ht="12">
      <c r="J343" s="4"/>
    </row>
    <row r="344" ht="12">
      <c r="J344" s="4"/>
    </row>
    <row r="345" ht="12">
      <c r="J345" s="4"/>
    </row>
    <row r="346" ht="12">
      <c r="J346" s="4"/>
    </row>
    <row r="347" ht="12">
      <c r="J347" s="4"/>
    </row>
    <row r="348" ht="12">
      <c r="J348" s="4"/>
    </row>
    <row r="349" ht="12">
      <c r="J349" s="4"/>
    </row>
    <row r="350" ht="12">
      <c r="J350" s="4"/>
    </row>
    <row r="351" ht="12">
      <c r="J351" s="4"/>
    </row>
    <row r="352" ht="12">
      <c r="J352" s="4"/>
    </row>
    <row r="353" ht="12">
      <c r="J353" s="4"/>
    </row>
    <row r="354" ht="12">
      <c r="J354" s="4"/>
    </row>
    <row r="355" ht="12">
      <c r="J355" s="4"/>
    </row>
    <row r="356" ht="12">
      <c r="J356" s="4"/>
    </row>
    <row r="357" ht="12">
      <c r="J357" s="4"/>
    </row>
    <row r="358" ht="12">
      <c r="J358" s="4"/>
    </row>
    <row r="359" ht="12">
      <c r="J359" s="4"/>
    </row>
    <row r="360" ht="12">
      <c r="J360" s="4"/>
    </row>
    <row r="361" ht="12">
      <c r="J361" s="4"/>
    </row>
    <row r="362" ht="12">
      <c r="J362" s="4"/>
    </row>
    <row r="363" ht="12">
      <c r="J363" s="4"/>
    </row>
    <row r="364" ht="12">
      <c r="J364" s="4"/>
    </row>
    <row r="365" ht="12">
      <c r="J365" s="4"/>
    </row>
    <row r="366" ht="12">
      <c r="J366" s="4"/>
    </row>
    <row r="367" ht="12">
      <c r="J367" s="4"/>
    </row>
    <row r="368" ht="12">
      <c r="J368" s="4"/>
    </row>
    <row r="369" ht="12">
      <c r="J369" s="4"/>
    </row>
    <row r="370" ht="12">
      <c r="J370" s="4"/>
    </row>
    <row r="371" ht="12">
      <c r="J371" s="4"/>
    </row>
    <row r="372" ht="12">
      <c r="J372" s="4"/>
    </row>
    <row r="373" ht="12">
      <c r="J373" s="4"/>
    </row>
    <row r="374" ht="12">
      <c r="J374" s="4"/>
    </row>
    <row r="375" ht="12">
      <c r="J375" s="4"/>
    </row>
    <row r="376" ht="12">
      <c r="J376" s="4"/>
    </row>
    <row r="377" ht="12">
      <c r="J377" s="4"/>
    </row>
    <row r="378" ht="12">
      <c r="J378" s="4"/>
    </row>
    <row r="379" ht="12">
      <c r="J379" s="4"/>
    </row>
    <row r="380" ht="12">
      <c r="J380" s="4"/>
    </row>
    <row r="381" ht="12">
      <c r="J381" s="4"/>
    </row>
    <row r="382" ht="12">
      <c r="J382" s="4"/>
    </row>
    <row r="383" ht="12">
      <c r="J383" s="4"/>
    </row>
    <row r="384" ht="12">
      <c r="J384" s="4"/>
    </row>
    <row r="385" ht="12">
      <c r="J385" s="4"/>
    </row>
    <row r="386" ht="12">
      <c r="J386" s="4"/>
    </row>
    <row r="387" ht="12">
      <c r="J387" s="4"/>
    </row>
    <row r="388" ht="12">
      <c r="J388" s="4"/>
    </row>
    <row r="389" ht="12">
      <c r="J389" s="4"/>
    </row>
    <row r="390" ht="12">
      <c r="J390" s="4"/>
    </row>
    <row r="391" ht="12">
      <c r="J391" s="4"/>
    </row>
    <row r="392" ht="12">
      <c r="J392" s="4"/>
    </row>
    <row r="393" ht="12">
      <c r="J393" s="4"/>
    </row>
    <row r="394" ht="12">
      <c r="J394" s="4"/>
    </row>
    <row r="395" ht="12">
      <c r="J395" s="4"/>
    </row>
    <row r="396" ht="12">
      <c r="J396" s="4"/>
    </row>
    <row r="397" ht="12">
      <c r="J397" s="4"/>
    </row>
    <row r="398" ht="12">
      <c r="J398" s="4"/>
    </row>
    <row r="399" ht="12">
      <c r="J399" s="4"/>
    </row>
    <row r="400" ht="12">
      <c r="J400" s="4"/>
    </row>
    <row r="401" ht="12">
      <c r="J401" s="4"/>
    </row>
    <row r="402" ht="12">
      <c r="J402" s="4"/>
    </row>
    <row r="403" ht="12">
      <c r="J403" s="4"/>
    </row>
    <row r="404" ht="12">
      <c r="J404" s="4"/>
    </row>
    <row r="405" ht="12">
      <c r="J405" s="4"/>
    </row>
    <row r="406" ht="12">
      <c r="J406" s="4"/>
    </row>
    <row r="407" ht="12">
      <c r="J407" s="4"/>
    </row>
    <row r="408" ht="12">
      <c r="J408" s="4"/>
    </row>
    <row r="409" ht="12">
      <c r="J409" s="4"/>
    </row>
    <row r="410" ht="12">
      <c r="J410" s="4"/>
    </row>
    <row r="411" ht="12">
      <c r="J411" s="4"/>
    </row>
    <row r="412" ht="12">
      <c r="J412" s="4"/>
    </row>
    <row r="413" ht="12">
      <c r="J413" s="4"/>
    </row>
    <row r="414" ht="12">
      <c r="J414" s="4"/>
    </row>
    <row r="415" ht="12">
      <c r="J415" s="4"/>
    </row>
    <row r="416" ht="12">
      <c r="J416" s="4"/>
    </row>
    <row r="417" ht="12">
      <c r="J417" s="4"/>
    </row>
    <row r="418" ht="12">
      <c r="J418" s="4"/>
    </row>
    <row r="419" ht="12">
      <c r="J419" s="4"/>
    </row>
    <row r="420" ht="12">
      <c r="J420" s="4"/>
    </row>
    <row r="421" ht="12">
      <c r="J421" s="4"/>
    </row>
    <row r="422" ht="12">
      <c r="J422" s="4"/>
    </row>
    <row r="423" ht="12">
      <c r="J423" s="4"/>
    </row>
    <row r="424" ht="12">
      <c r="J424" s="4"/>
    </row>
    <row r="425" ht="12">
      <c r="J425" s="4"/>
    </row>
    <row r="426" ht="12">
      <c r="J426" s="4"/>
    </row>
    <row r="427" ht="12">
      <c r="J427" s="4"/>
    </row>
    <row r="428" ht="12">
      <c r="J428" s="4"/>
    </row>
    <row r="429" ht="12">
      <c r="J429" s="4"/>
    </row>
    <row r="430" ht="12">
      <c r="J430" s="4"/>
    </row>
    <row r="431" ht="12">
      <c r="J431" s="4"/>
    </row>
    <row r="432" ht="12">
      <c r="J432" s="4"/>
    </row>
    <row r="433" ht="12">
      <c r="J433" s="4"/>
    </row>
    <row r="434" ht="12">
      <c r="J434" s="4"/>
    </row>
    <row r="435" ht="12">
      <c r="J435" s="4"/>
    </row>
    <row r="436" ht="12">
      <c r="J436" s="4"/>
    </row>
    <row r="437" ht="12">
      <c r="J437" s="4"/>
    </row>
    <row r="438" ht="12">
      <c r="J438" s="4"/>
    </row>
    <row r="439" ht="12">
      <c r="J439" s="4"/>
    </row>
    <row r="440" ht="12">
      <c r="J440" s="4"/>
    </row>
    <row r="441" ht="12">
      <c r="J441" s="4"/>
    </row>
    <row r="442" ht="12">
      <c r="J442" s="4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421875" style="0" customWidth="1"/>
    <col min="2" max="2" width="35.7109375" style="0" customWidth="1"/>
    <col min="3" max="3" width="13.7109375" style="0" bestFit="1" customWidth="1"/>
    <col min="4" max="4" width="10.8515625" style="0" customWidth="1"/>
    <col min="5" max="6" width="11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140625" style="0" customWidth="1"/>
  </cols>
  <sheetData>
    <row r="1" spans="1:11" ht="12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">
      <c r="A2" s="26" t="s">
        <v>22</v>
      </c>
      <c r="B2" s="26"/>
      <c r="C2" s="26"/>
      <c r="D2" s="27" t="s">
        <v>23</v>
      </c>
      <c r="E2" s="41" t="str">
        <f>'VE-CA-1'!$G$3</f>
        <v>WTCS</v>
      </c>
      <c r="F2" s="28"/>
      <c r="G2" s="28"/>
      <c r="H2" s="26"/>
      <c r="I2" s="26"/>
      <c r="J2" s="26"/>
      <c r="K2" s="26"/>
    </row>
    <row r="3" spans="1:11" ht="12">
      <c r="A3" s="26"/>
      <c r="B3" s="26"/>
      <c r="C3" s="26"/>
      <c r="F3" s="26"/>
      <c r="G3" s="26"/>
      <c r="H3" s="26"/>
      <c r="I3" s="26"/>
      <c r="J3" s="26"/>
      <c r="K3" s="26"/>
    </row>
    <row r="4" spans="1:11" ht="12">
      <c r="A4" s="26"/>
      <c r="B4" s="27" t="s">
        <v>24</v>
      </c>
      <c r="C4" s="41" t="str">
        <f>'VE-CA-1'!$C$4</f>
        <v>2020-2021</v>
      </c>
      <c r="D4" s="26"/>
      <c r="E4" s="27" t="s">
        <v>160</v>
      </c>
      <c r="F4" s="96" t="str">
        <f>'VE-CA-1'!$E$4</f>
        <v>Budgeted</v>
      </c>
      <c r="H4" s="27" t="s">
        <v>26</v>
      </c>
      <c r="I4" s="96">
        <f>'VE-CA-1'!$J$4</f>
        <v>44027</v>
      </c>
      <c r="J4" s="28"/>
      <c r="K4" s="26"/>
    </row>
    <row r="5" spans="1:11" ht="12">
      <c r="A5" s="28"/>
      <c r="B5" s="28"/>
      <c r="C5" s="28"/>
      <c r="D5" s="28"/>
      <c r="E5" s="28"/>
      <c r="F5" s="28"/>
      <c r="G5" s="28"/>
      <c r="H5" s="28"/>
      <c r="I5" s="28"/>
      <c r="J5" s="28"/>
      <c r="K5" s="26" t="s">
        <v>161</v>
      </c>
    </row>
    <row r="6" spans="1:11" ht="12">
      <c r="A6" s="26"/>
      <c r="B6" s="26"/>
      <c r="C6" s="30" t="s">
        <v>792</v>
      </c>
      <c r="D6" s="30" t="s">
        <v>84</v>
      </c>
      <c r="E6" s="30" t="s">
        <v>78</v>
      </c>
      <c r="F6" s="30" t="s">
        <v>85</v>
      </c>
      <c r="G6" s="30" t="s">
        <v>169</v>
      </c>
      <c r="H6" s="30" t="s">
        <v>32</v>
      </c>
      <c r="I6" s="30" t="s">
        <v>86</v>
      </c>
      <c r="J6" s="26"/>
      <c r="K6" s="26"/>
    </row>
    <row r="7" spans="1:11" ht="12">
      <c r="A7" s="28"/>
      <c r="B7" s="28"/>
      <c r="C7" s="31" t="s">
        <v>793</v>
      </c>
      <c r="D7" s="31" t="s">
        <v>87</v>
      </c>
      <c r="E7" s="31" t="s">
        <v>134</v>
      </c>
      <c r="F7" s="31" t="s">
        <v>88</v>
      </c>
      <c r="G7" s="31" t="s">
        <v>89</v>
      </c>
      <c r="H7" s="31" t="s">
        <v>118</v>
      </c>
      <c r="I7" s="31" t="s">
        <v>39</v>
      </c>
      <c r="J7" s="31" t="s">
        <v>32</v>
      </c>
      <c r="K7" s="26" t="s">
        <v>218</v>
      </c>
    </row>
    <row r="8" spans="1:11" ht="12">
      <c r="A8" s="26"/>
      <c r="B8" s="4"/>
      <c r="C8" s="67"/>
      <c r="D8" s="67"/>
      <c r="E8" s="67"/>
      <c r="F8" s="67"/>
      <c r="G8" s="67"/>
      <c r="H8" s="67"/>
      <c r="I8" s="67"/>
      <c r="J8" s="67"/>
      <c r="K8" s="26"/>
    </row>
    <row r="9" spans="1:11" ht="12">
      <c r="A9" s="26" t="s">
        <v>139</v>
      </c>
      <c r="B9" s="4" t="s">
        <v>164</v>
      </c>
      <c r="C9" s="122">
        <f>ROUND('VE-CA-5'!C22,0)</f>
        <v>0</v>
      </c>
      <c r="D9" s="122">
        <f>ROUND('VE-CA-5'!D22,0)</f>
        <v>0</v>
      </c>
      <c r="E9" s="122">
        <f>ROUND('VE-CA-5'!E22,0)</f>
        <v>0</v>
      </c>
      <c r="F9" s="122">
        <f>ROUND('VE-CA-5'!F22,0)</f>
        <v>0</v>
      </c>
      <c r="G9" s="122">
        <f>ROUND('VE-CA-5'!G22,0)</f>
        <v>0</v>
      </c>
      <c r="H9" s="122">
        <f>SUM(C9:G9)</f>
        <v>0</v>
      </c>
      <c r="I9" s="122">
        <f>ROUND('VE-CA-5'!H22,0)</f>
        <v>0</v>
      </c>
      <c r="J9" s="122">
        <f>SUM(H9:I9)</f>
        <v>0</v>
      </c>
      <c r="K9" s="26"/>
    </row>
    <row r="10" spans="1:11" ht="12">
      <c r="A10" s="28" t="s">
        <v>140</v>
      </c>
      <c r="B10" s="7" t="s">
        <v>204</v>
      </c>
      <c r="C10" s="139">
        <v>0</v>
      </c>
      <c r="D10" s="123" t="e">
        <f>ROUND(D9/($H$9-$C$9)*$J$10,0)+1</f>
        <v>#DIV/0!</v>
      </c>
      <c r="E10" s="123" t="e">
        <f>ROUND(E9/($H$9-$C$9)*$J$10,0)</f>
        <v>#DIV/0!</v>
      </c>
      <c r="F10" s="123" t="e">
        <f>ROUND(F9/($H$9-$C$9)*$J$10,0)</f>
        <v>#DIV/0!</v>
      </c>
      <c r="G10" s="123" t="e">
        <f>ROUND(G9/($H$9-$C$9)*$J$10,0)</f>
        <v>#DIV/0!</v>
      </c>
      <c r="H10" s="123">
        <f>'VE-CA-1'!E21</f>
        <v>0</v>
      </c>
      <c r="I10" s="123">
        <v>0</v>
      </c>
      <c r="J10" s="123">
        <f>'VE-CA-1'!E21</f>
        <v>0</v>
      </c>
      <c r="K10" s="56"/>
    </row>
    <row r="11" spans="1:11" ht="12">
      <c r="A11" s="26" t="s">
        <v>141</v>
      </c>
      <c r="B11" s="4" t="s">
        <v>119</v>
      </c>
      <c r="C11" s="122">
        <f aca="true" t="shared" si="0" ref="C11:J11">C9-C10</f>
        <v>0</v>
      </c>
      <c r="D11" s="122" t="e">
        <f t="shared" si="0"/>
        <v>#DIV/0!</v>
      </c>
      <c r="E11" s="122" t="e">
        <f t="shared" si="0"/>
        <v>#DIV/0!</v>
      </c>
      <c r="F11" s="122" t="e">
        <f t="shared" si="0"/>
        <v>#DIV/0!</v>
      </c>
      <c r="G11" s="122" t="e">
        <f t="shared" si="0"/>
        <v>#DIV/0!</v>
      </c>
      <c r="H11" s="122">
        <f t="shared" si="0"/>
        <v>0</v>
      </c>
      <c r="I11" s="122">
        <f t="shared" si="0"/>
        <v>0</v>
      </c>
      <c r="J11" s="122">
        <f t="shared" si="0"/>
        <v>0</v>
      </c>
      <c r="K11" s="26"/>
    </row>
    <row r="12" spans="1:11" ht="12">
      <c r="A12" s="26"/>
      <c r="B12" s="4"/>
      <c r="C12" s="122"/>
      <c r="D12" s="122"/>
      <c r="E12" s="122"/>
      <c r="F12" s="122"/>
      <c r="G12" s="122"/>
      <c r="H12" s="122"/>
      <c r="I12" s="122"/>
      <c r="J12" s="122"/>
      <c r="K12" s="26"/>
    </row>
    <row r="13" spans="1:12" ht="12">
      <c r="A13" s="26" t="s">
        <v>142</v>
      </c>
      <c r="B13" s="4" t="s">
        <v>205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44">
        <f>SUM(C13:G13)</f>
        <v>0</v>
      </c>
      <c r="I13" s="109">
        <v>0</v>
      </c>
      <c r="J13" s="122">
        <f>SUM('VE-CA-7'!C17:D17)</f>
        <v>0</v>
      </c>
      <c r="K13" s="135">
        <f>SUM(H13:I13)</f>
        <v>0</v>
      </c>
      <c r="L13" s="26"/>
    </row>
    <row r="14" spans="1:11" ht="12">
      <c r="A14" s="26" t="s">
        <v>143</v>
      </c>
      <c r="B14" s="4" t="s">
        <v>217</v>
      </c>
      <c r="C14" s="122" t="e">
        <f>ROUND(C$9/$J$9*($J$14-'VE-CA-9S'!F10-'VE-CA-9S'!F11),0)</f>
        <v>#DIV/0!</v>
      </c>
      <c r="D14" s="122" t="e">
        <f>ROUND(D$9/$J$9*($J$14-'VE-CA-9S'!F10-'VE-CA-9S'!F11),0)</f>
        <v>#DIV/0!</v>
      </c>
      <c r="E14" s="122" t="e">
        <f>ROUND(J14-SUM(C14:D14,F14:G14,I14),0)</f>
        <v>#DIV/0!</v>
      </c>
      <c r="F14" s="122" t="e">
        <f>ROUND(F9/$J$9*($J$14-'VE-CA-9S'!F10-'VE-CA-9S'!F11),0)+'VE-CA-9S'!F10</f>
        <v>#DIV/0!</v>
      </c>
      <c r="G14" s="122" t="e">
        <f>ROUND(G9/$J$9*($J$14-'VE-CA-9S'!F10-'VE-CA-9S'!F11),0)</f>
        <v>#DIV/0!</v>
      </c>
      <c r="H14" s="122" t="e">
        <f>SUM(C14:G14)</f>
        <v>#DIV/0!</v>
      </c>
      <c r="I14" s="122" t="e">
        <f>ROUND(I9/$J$9*($J$14-'VE-CA-9S'!F10-'VE-CA-9S'!F11),0)+'VE-CA-9S'!F11</f>
        <v>#DIV/0!</v>
      </c>
      <c r="J14" s="122">
        <f>ROUND('VE-CA-9S'!F14,0)</f>
        <v>0</v>
      </c>
      <c r="K14" s="100" t="e">
        <f>SUM(C14:G14,I14)</f>
        <v>#DIV/0!</v>
      </c>
    </row>
    <row r="15" spans="1:11" ht="12">
      <c r="A15" t="s">
        <v>144</v>
      </c>
      <c r="B15" s="4" t="s">
        <v>156</v>
      </c>
      <c r="C15" s="122" t="e">
        <f>ROUND((C9/$J$9)*$J$15,0)</f>
        <v>#DIV/0!</v>
      </c>
      <c r="D15" s="122" t="e">
        <f>ROUND((D9/$J$9)*$J$15,0)</f>
        <v>#DIV/0!</v>
      </c>
      <c r="E15" s="122" t="e">
        <f>ROUND(J15-SUM(C15:D15,F15:G15,I15),0)</f>
        <v>#DIV/0!</v>
      </c>
      <c r="F15" s="122" t="e">
        <f>ROUND((F9/$J$9)*$J$15,0)</f>
        <v>#DIV/0!</v>
      </c>
      <c r="G15" s="122" t="e">
        <f>ROUND((G9/$J$9)*$J$15,0)-1</f>
        <v>#DIV/0!</v>
      </c>
      <c r="H15" s="122" t="e">
        <f>SUM(C15:G15)</f>
        <v>#DIV/0!</v>
      </c>
      <c r="I15" s="144" t="e">
        <f>ROUND((I9/$J$9)*$J$15,0)-1</f>
        <v>#DIV/0!</v>
      </c>
      <c r="J15" s="122">
        <f>ROUND('VE-CA-9S'!F22,0)</f>
        <v>0</v>
      </c>
      <c r="K15" s="56" t="e">
        <f>SUM(C15:G15,I15)</f>
        <v>#DIV/0!</v>
      </c>
    </row>
    <row r="16" spans="1:11" ht="12">
      <c r="A16" s="28" t="s">
        <v>145</v>
      </c>
      <c r="B16" s="7" t="s">
        <v>157</v>
      </c>
      <c r="C16" s="139">
        <v>0</v>
      </c>
      <c r="D16" s="123" t="e">
        <f>ROUND(D9/($J$9-$C$9)*$J$16,0)</f>
        <v>#DIV/0!</v>
      </c>
      <c r="E16" s="123" t="e">
        <f>ROUND(J16-SUM(C16:D16,F16:G16,I16),0)</f>
        <v>#DIV/0!</v>
      </c>
      <c r="F16" s="123" t="e">
        <f>ROUND(F9/($J$9-$C$9)*$J$16,0)</f>
        <v>#DIV/0!</v>
      </c>
      <c r="G16" s="123" t="e">
        <f>ROUND(G9/($J$9-$C$9)*$J$16,0)</f>
        <v>#DIV/0!</v>
      </c>
      <c r="H16" s="123" t="e">
        <f>SUM(C16:G16)</f>
        <v>#DIV/0!</v>
      </c>
      <c r="I16" s="108">
        <v>0</v>
      </c>
      <c r="J16" s="108">
        <v>0</v>
      </c>
      <c r="K16" s="26"/>
    </row>
    <row r="17" spans="1:11" ht="12">
      <c r="A17" s="26" t="s">
        <v>146</v>
      </c>
      <c r="B17" s="4" t="s">
        <v>120</v>
      </c>
      <c r="C17" s="122" t="e">
        <f aca="true" t="shared" si="1" ref="C17:J17">SUM(C13:C16)</f>
        <v>#DIV/0!</v>
      </c>
      <c r="D17" s="122" t="e">
        <f t="shared" si="1"/>
        <v>#DIV/0!</v>
      </c>
      <c r="E17" s="122" t="e">
        <f t="shared" si="1"/>
        <v>#DIV/0!</v>
      </c>
      <c r="F17" s="122" t="e">
        <f>SUM(F13:F16)</f>
        <v>#DIV/0!</v>
      </c>
      <c r="G17" s="122" t="e">
        <f t="shared" si="1"/>
        <v>#DIV/0!</v>
      </c>
      <c r="H17" s="122" t="e">
        <f>SUM(H13:H16)</f>
        <v>#DIV/0!</v>
      </c>
      <c r="I17" s="122" t="e">
        <f t="shared" si="1"/>
        <v>#DIV/0!</v>
      </c>
      <c r="J17" s="122">
        <f t="shared" si="1"/>
        <v>0</v>
      </c>
      <c r="K17" s="26"/>
    </row>
    <row r="18" spans="1:11" ht="12">
      <c r="A18" s="26"/>
      <c r="B18" s="4"/>
      <c r="C18" s="56"/>
      <c r="D18" s="56"/>
      <c r="E18" s="56"/>
      <c r="F18" s="56"/>
      <c r="G18" s="56"/>
      <c r="H18" s="56"/>
      <c r="I18" s="56"/>
      <c r="J18" s="56"/>
      <c r="K18" s="26"/>
    </row>
    <row r="19" spans="1:11" ht="12">
      <c r="A19" s="26" t="s">
        <v>147</v>
      </c>
      <c r="B19" s="4" t="s">
        <v>158</v>
      </c>
      <c r="C19" s="109">
        <v>0</v>
      </c>
      <c r="D19" s="109">
        <v>0</v>
      </c>
      <c r="E19" s="109">
        <v>0</v>
      </c>
      <c r="F19" s="109">
        <v>0</v>
      </c>
      <c r="G19" s="122">
        <v>0</v>
      </c>
      <c r="H19" s="124">
        <f>SUM(C19:G19)</f>
        <v>0</v>
      </c>
      <c r="I19" s="122">
        <v>0</v>
      </c>
      <c r="J19" s="124">
        <f>SUM('VE-CA-7'!C15:D15)</f>
        <v>0</v>
      </c>
      <c r="K19" s="56">
        <f>SUM(H19:I19)</f>
        <v>0</v>
      </c>
    </row>
    <row r="20" spans="1:11" ht="12">
      <c r="A20" s="28" t="s">
        <v>148</v>
      </c>
      <c r="B20" s="7" t="s">
        <v>159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6">
        <f>SUM(C20:G20)</f>
        <v>0</v>
      </c>
      <c r="I20" s="123">
        <v>0</v>
      </c>
      <c r="J20" s="126">
        <f>SUM(H20:I20)</f>
        <v>0</v>
      </c>
      <c r="K20" s="56"/>
    </row>
    <row r="21" spans="1:11" ht="12">
      <c r="A21" s="28" t="s">
        <v>149</v>
      </c>
      <c r="B21" s="7" t="s">
        <v>121</v>
      </c>
      <c r="C21" s="123">
        <f aca="true" t="shared" si="2" ref="C21:J21">SUM(C19:C20)</f>
        <v>0</v>
      </c>
      <c r="D21" s="123">
        <f>SUM(D19:D20)</f>
        <v>0</v>
      </c>
      <c r="E21" s="123">
        <f t="shared" si="2"/>
        <v>0</v>
      </c>
      <c r="F21" s="123">
        <f t="shared" si="2"/>
        <v>0</v>
      </c>
      <c r="G21" s="123">
        <f t="shared" si="2"/>
        <v>0</v>
      </c>
      <c r="H21" s="123">
        <f t="shared" si="2"/>
        <v>0</v>
      </c>
      <c r="I21" s="123">
        <f t="shared" si="2"/>
        <v>0</v>
      </c>
      <c r="J21" s="123">
        <f t="shared" si="2"/>
        <v>0</v>
      </c>
      <c r="K21" s="56"/>
    </row>
    <row r="22" spans="1:11" ht="12">
      <c r="A22" s="26"/>
      <c r="B22" s="4"/>
      <c r="C22" s="122"/>
      <c r="D22" s="122"/>
      <c r="E22" s="122"/>
      <c r="F22" s="122"/>
      <c r="G22" s="122"/>
      <c r="H22" s="122"/>
      <c r="I22" s="122"/>
      <c r="J22" s="122"/>
      <c r="K22" s="26"/>
    </row>
    <row r="23" spans="1:11" ht="12">
      <c r="A23" s="26" t="s">
        <v>150</v>
      </c>
      <c r="B23" s="4" t="s">
        <v>230</v>
      </c>
      <c r="C23" s="122" t="e">
        <f aca="true" t="shared" si="3" ref="C23:J23">C11-C17-C21</f>
        <v>#DIV/0!</v>
      </c>
      <c r="D23" s="122" t="e">
        <f t="shared" si="3"/>
        <v>#DIV/0!</v>
      </c>
      <c r="E23" s="122" t="e">
        <f t="shared" si="3"/>
        <v>#DIV/0!</v>
      </c>
      <c r="F23" s="122" t="e">
        <f t="shared" si="3"/>
        <v>#DIV/0!</v>
      </c>
      <c r="G23" s="122" t="e">
        <f t="shared" si="3"/>
        <v>#DIV/0!</v>
      </c>
      <c r="H23" s="122" t="e">
        <f t="shared" si="3"/>
        <v>#DIV/0!</v>
      </c>
      <c r="I23" s="122" t="e">
        <f t="shared" si="3"/>
        <v>#DIV/0!</v>
      </c>
      <c r="J23" s="122">
        <f t="shared" si="3"/>
        <v>0</v>
      </c>
      <c r="K23" s="56" t="e">
        <f>SUM(C23:G23,I23)</f>
        <v>#DIV/0!</v>
      </c>
    </row>
    <row r="24" spans="1:11" ht="12">
      <c r="A24" s="26"/>
      <c r="B24" s="4"/>
      <c r="C24" s="127"/>
      <c r="D24" s="127"/>
      <c r="E24" s="127"/>
      <c r="F24" s="127"/>
      <c r="G24" s="127"/>
      <c r="H24" s="122"/>
      <c r="I24" s="127"/>
      <c r="J24" s="122"/>
      <c r="K24" s="26"/>
    </row>
    <row r="25" spans="1:11" ht="12">
      <c r="A25" s="26" t="s">
        <v>151</v>
      </c>
      <c r="B25" s="4" t="s">
        <v>206</v>
      </c>
      <c r="C25" s="127"/>
      <c r="D25" s="127"/>
      <c r="E25" s="127"/>
      <c r="F25" s="127"/>
      <c r="G25" s="127"/>
      <c r="H25" s="122">
        <f>'VE-CA-1'!G19</f>
        <v>0</v>
      </c>
      <c r="I25" s="127"/>
      <c r="J25" s="122">
        <f>SUM(H25:I25)</f>
        <v>0</v>
      </c>
      <c r="K25" s="26"/>
    </row>
    <row r="26" spans="1:11" ht="12">
      <c r="A26" s="28" t="s">
        <v>152</v>
      </c>
      <c r="B26" s="7" t="s">
        <v>196</v>
      </c>
      <c r="C26" s="128"/>
      <c r="D26" s="128"/>
      <c r="E26" s="128"/>
      <c r="F26" s="128"/>
      <c r="G26" s="128"/>
      <c r="H26" s="91">
        <v>0</v>
      </c>
      <c r="I26" s="128"/>
      <c r="J26" s="123">
        <f>SUM(H26:I26)</f>
        <v>0</v>
      </c>
      <c r="K26" s="26"/>
    </row>
    <row r="27" spans="1:11" ht="12">
      <c r="A27" s="28" t="s">
        <v>153</v>
      </c>
      <c r="B27" s="7" t="s">
        <v>122</v>
      </c>
      <c r="C27" s="128">
        <f>C25-C26</f>
        <v>0</v>
      </c>
      <c r="D27" s="128">
        <f aca="true" t="shared" si="4" ref="D27:J27">D25-D26</f>
        <v>0</v>
      </c>
      <c r="E27" s="128">
        <f t="shared" si="4"/>
        <v>0</v>
      </c>
      <c r="F27" s="128">
        <f t="shared" si="4"/>
        <v>0</v>
      </c>
      <c r="G27" s="128">
        <f t="shared" si="4"/>
        <v>0</v>
      </c>
      <c r="H27" s="123">
        <f t="shared" si="4"/>
        <v>0</v>
      </c>
      <c r="I27" s="128">
        <f t="shared" si="4"/>
        <v>0</v>
      </c>
      <c r="J27" s="123">
        <f t="shared" si="4"/>
        <v>0</v>
      </c>
      <c r="K27" s="26"/>
    </row>
    <row r="28" spans="1:11" ht="12">
      <c r="A28" s="66"/>
      <c r="B28" s="8"/>
      <c r="C28" s="129"/>
      <c r="D28" s="129"/>
      <c r="E28" s="129"/>
      <c r="F28" s="129"/>
      <c r="G28" s="129"/>
      <c r="H28" s="99"/>
      <c r="I28" s="129"/>
      <c r="J28" s="99"/>
      <c r="K28" s="26"/>
    </row>
    <row r="29" spans="1:11" ht="12">
      <c r="A29" s="28" t="s">
        <v>154</v>
      </c>
      <c r="B29" s="7" t="s">
        <v>136</v>
      </c>
      <c r="C29" s="130"/>
      <c r="D29" s="130"/>
      <c r="E29" s="130"/>
      <c r="F29" s="130"/>
      <c r="G29" s="130"/>
      <c r="H29" s="131">
        <v>0</v>
      </c>
      <c r="I29" s="130"/>
      <c r="J29" s="57">
        <f>SUM(H29:I29)</f>
        <v>0</v>
      </c>
      <c r="K29" s="26"/>
    </row>
    <row r="30" spans="1:11" ht="12">
      <c r="A30" s="26"/>
      <c r="B30" s="4"/>
      <c r="C30" s="56"/>
      <c r="D30" s="56"/>
      <c r="E30" s="56"/>
      <c r="F30" s="56"/>
      <c r="G30" s="56"/>
      <c r="H30" s="56"/>
      <c r="I30" s="56"/>
      <c r="J30" s="56"/>
      <c r="K30" s="26"/>
    </row>
    <row r="31" spans="1:11" ht="12.75" thickBot="1">
      <c r="A31" s="32" t="s">
        <v>129</v>
      </c>
      <c r="B31" s="9" t="s">
        <v>229</v>
      </c>
      <c r="C31" s="132" t="e">
        <f>C23+C27+C29</f>
        <v>#DIV/0!</v>
      </c>
      <c r="D31" s="132" t="e">
        <f aca="true" t="shared" si="5" ref="D31:I31">D23+D27+D29</f>
        <v>#DIV/0!</v>
      </c>
      <c r="E31" s="132" t="e">
        <f t="shared" si="5"/>
        <v>#DIV/0!</v>
      </c>
      <c r="F31" s="132" t="e">
        <f t="shared" si="5"/>
        <v>#DIV/0!</v>
      </c>
      <c r="G31" s="132" t="e">
        <f t="shared" si="5"/>
        <v>#DIV/0!</v>
      </c>
      <c r="H31" s="132" t="e">
        <f t="shared" si="5"/>
        <v>#DIV/0!</v>
      </c>
      <c r="I31" s="132" t="e">
        <f t="shared" si="5"/>
        <v>#DIV/0!</v>
      </c>
      <c r="J31" s="132">
        <f>J23+J27+J29</f>
        <v>0</v>
      </c>
      <c r="K31" s="56"/>
    </row>
    <row r="32" spans="1:11" ht="12.75" thickTop="1">
      <c r="A32" s="26"/>
      <c r="B32" s="4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2.75" thickBot="1">
      <c r="A33" s="32" t="s">
        <v>155</v>
      </c>
      <c r="B33" s="9" t="s">
        <v>163</v>
      </c>
      <c r="C33" s="137">
        <f>'VE-CA-5'!C24</f>
        <v>0</v>
      </c>
      <c r="D33" s="137">
        <f>'VE-CA-5'!D24</f>
        <v>0</v>
      </c>
      <c r="E33" s="137">
        <f>'VE-CA-5'!E24</f>
        <v>0</v>
      </c>
      <c r="F33" s="137">
        <f>'VE-CA-5'!F24</f>
        <v>0</v>
      </c>
      <c r="G33" s="137">
        <f>'VE-CA-5'!G24</f>
        <v>0</v>
      </c>
      <c r="H33" s="133">
        <f>SUM(C33:G33)</f>
        <v>0</v>
      </c>
      <c r="I33" s="137">
        <f>'VE-CA-5'!H24</f>
        <v>0</v>
      </c>
      <c r="J33" s="133">
        <f>SUM(H33:I33)</f>
        <v>0</v>
      </c>
      <c r="K33" s="26"/>
    </row>
    <row r="34" spans="1:11" ht="12.75" thickTop="1">
      <c r="A34" s="26"/>
      <c r="B34" s="4"/>
      <c r="C34" s="26"/>
      <c r="D34" s="26"/>
      <c r="E34" s="26"/>
      <c r="F34" s="26"/>
      <c r="G34" s="26"/>
      <c r="H34" s="26"/>
      <c r="I34" s="103"/>
      <c r="J34" s="26"/>
      <c r="K34" s="26"/>
    </row>
    <row r="35" spans="1:11" ht="1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1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1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Allocation Template</dc:title>
  <dc:subject/>
  <dc:creator>WCTC</dc:creator>
  <cp:keywords/>
  <dc:description/>
  <cp:lastModifiedBy>Rudman, Michelle</cp:lastModifiedBy>
  <cp:lastPrinted>2020-06-30T15:19:22Z</cp:lastPrinted>
  <dcterms:created xsi:type="dcterms:W3CDTF">1999-11-01T14:42:54Z</dcterms:created>
  <dcterms:modified xsi:type="dcterms:W3CDTF">2024-01-11T22:33:10Z</dcterms:modified>
  <cp:category/>
  <cp:version/>
  <cp:contentType/>
  <cp:contentStatus/>
</cp:coreProperties>
</file>